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70" windowWidth="15360" windowHeight="9045" tabRatio="603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<sst xmlns="http://schemas.openxmlformats.org/spreadsheetml/2006/main" count="3" uniqueCount="3">
  <si>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su 100</t>
  </si>
  <si>
    <t>Come sei messo?!</t>
  </si>
  <si>
    <t>Per tutti coloro che si credono dei grandi intenditori di calcio, ecco a voi
la possibilità di mettervi alla prova.
Dovete indovinare il giocatore nella fotografia
Forza che aspetti.Via si parte!!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</si>
</sst>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4"/>
      <color indexed="10"/>
      <name val="Arial"/>
      <family val="2"/>
    </font>
    <font>
      <sz val="20"/>
      <color indexed="8"/>
      <name val="Arial"/>
      <family val="2"/>
    </font>
    <font>
      <vertAlign val="subscript"/>
      <sz val="54"/>
      <color indexed="10"/>
      <name val="Times New Roman"/>
      <family val="1"/>
    </font>
    <font>
      <b/>
      <sz val="14"/>
      <color indexed="9"/>
      <name val="Tahom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  <font>
      <vertAlign val="subscript"/>
      <sz val="2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8" fillId="2" borderId="0" xfId="0" applyFont="1" applyFill="1" applyBorder="1" applyAlignment="1" applyProtection="1">
      <alignment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3" borderId="3" xfId="0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hidden="1"/>
    </xf>
    <xf numFmtId="0" fontId="9" fillId="3" borderId="3" xfId="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3" fillId="2" borderId="6" xfId="0" applyFont="1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2" borderId="7" xfId="0" applyFont="1" applyFill="1" applyBorder="1" applyAlignment="1" applyProtection="1">
      <alignment horizontal="left"/>
      <protection hidden="1"/>
    </xf>
    <xf numFmtId="0" fontId="3" fillId="2" borderId="8" xfId="0" applyFont="1" applyFill="1" applyBorder="1" applyAlignment="1" applyProtection="1">
      <alignment horizontal="left"/>
      <protection hidden="1"/>
    </xf>
    <xf numFmtId="0" fontId="1" fillId="3" borderId="8" xfId="0" applyFont="1" applyFill="1" applyBorder="1" applyAlignment="1" applyProtection="1">
      <alignment/>
      <protection locked="0"/>
    </xf>
    <xf numFmtId="0" fontId="0" fillId="0" borderId="9" xfId="0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 horizontal="left"/>
      <protection hidden="1"/>
    </xf>
    <xf numFmtId="0" fontId="0" fillId="3" borderId="10" xfId="0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0" fillId="3" borderId="15" xfId="0" applyFill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2" fillId="0" borderId="18" xfId="0" applyFont="1" applyFill="1" applyBorder="1" applyAlignment="1" applyProtection="1">
      <alignment horizontal="left"/>
      <protection hidden="1"/>
    </xf>
    <xf numFmtId="0" fontId="0" fillId="0" borderId="19" xfId="0" applyFill="1" applyBorder="1" applyAlignment="1" applyProtection="1">
      <alignment/>
      <protection hidden="1"/>
    </xf>
    <xf numFmtId="0" fontId="4" fillId="2" borderId="20" xfId="0" applyFont="1" applyFill="1" applyBorder="1" applyAlignment="1" applyProtection="1">
      <alignment horizontal="center" vertical="center"/>
      <protection hidden="1"/>
    </xf>
    <xf numFmtId="0" fontId="8" fillId="2" borderId="21" xfId="0" applyFont="1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0" borderId="13" xfId="0" applyFill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7" fillId="2" borderId="23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vertical="center"/>
      <protection hidden="1"/>
    </xf>
    <xf numFmtId="0" fontId="8" fillId="2" borderId="25" xfId="0" applyFont="1" applyFill="1" applyBorder="1" applyAlignment="1" applyProtection="1">
      <alignment vertical="center"/>
      <protection hidden="1"/>
    </xf>
    <xf numFmtId="0" fontId="8" fillId="2" borderId="19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26" xfId="0" applyFont="1" applyFill="1" applyBorder="1" applyAlignment="1" applyProtection="1">
      <alignment vertical="center"/>
      <protection hidden="1"/>
    </xf>
    <xf numFmtId="0" fontId="8" fillId="2" borderId="27" xfId="0" applyFont="1" applyFill="1" applyBorder="1" applyAlignment="1" applyProtection="1">
      <alignment vertical="center"/>
      <protection hidden="1"/>
    </xf>
    <xf numFmtId="0" fontId="8" fillId="2" borderId="28" xfId="0" applyFont="1" applyFill="1" applyBorder="1" applyAlignment="1" applyProtection="1">
      <alignment vertical="center"/>
      <protection hidden="1"/>
    </xf>
    <xf numFmtId="0" fontId="8" fillId="2" borderId="29" xfId="0" applyFont="1" applyFill="1" applyBorder="1" applyAlignment="1" applyProtection="1">
      <alignment vertical="center"/>
      <protection hidden="1"/>
    </xf>
    <xf numFmtId="0" fontId="5" fillId="3" borderId="30" xfId="0" applyFont="1" applyFill="1" applyBorder="1" applyAlignment="1" applyProtection="1">
      <alignment horizontal="center" vertical="center"/>
      <protection hidden="1"/>
    </xf>
    <xf numFmtId="0" fontId="1" fillId="3" borderId="31" xfId="0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/>
      <protection hidden="1"/>
    </xf>
    <xf numFmtId="0" fontId="1" fillId="3" borderId="33" xfId="0" applyFont="1" applyFill="1" applyBorder="1" applyAlignment="1" applyProtection="1">
      <alignment horizontal="center" vertical="center"/>
      <protection hidden="1"/>
    </xf>
    <xf numFmtId="0" fontId="4" fillId="3" borderId="34" xfId="0" applyFont="1" applyFill="1" applyBorder="1" applyAlignment="1" applyProtection="1">
      <alignment horizontal="center" vertical="center"/>
      <protection hidden="1"/>
    </xf>
    <xf numFmtId="0" fontId="4" fillId="3" borderId="35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top"/>
      <protection hidden="1"/>
    </xf>
    <xf numFmtId="0" fontId="6" fillId="0" borderId="22" xfId="0" applyFont="1" applyFill="1" applyBorder="1" applyAlignment="1" applyProtection="1">
      <alignment horizontal="center" vertical="top"/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12.jpeg" /><Relationship Id="rId8" Type="http://schemas.openxmlformats.org/officeDocument/2006/relationships/image" Target="../media/image13.jpeg" /><Relationship Id="rId9" Type="http://schemas.openxmlformats.org/officeDocument/2006/relationships/image" Target="../media/image14.jpeg" /><Relationship Id="rId10" Type="http://schemas.openxmlformats.org/officeDocument/2006/relationships/image" Target="../media/image15.jpeg" /><Relationship Id="rId11" Type="http://schemas.openxmlformats.org/officeDocument/2006/relationships/image" Target="../media/image16.jpeg" /><Relationship Id="rId12" Type="http://schemas.openxmlformats.org/officeDocument/2006/relationships/image" Target="../media/image17.jpeg" /><Relationship Id="rId13" Type="http://schemas.openxmlformats.org/officeDocument/2006/relationships/image" Target="../media/image18.jpeg" /><Relationship Id="rId14" Type="http://schemas.openxmlformats.org/officeDocument/2006/relationships/image" Target="../media/image19.jpeg" /><Relationship Id="rId15" Type="http://schemas.openxmlformats.org/officeDocument/2006/relationships/image" Target="../media/image20.jpeg" /><Relationship Id="rId16" Type="http://schemas.openxmlformats.org/officeDocument/2006/relationships/image" Target="../media/image21.jpeg" /><Relationship Id="rId17" Type="http://schemas.openxmlformats.org/officeDocument/2006/relationships/image" Target="../media/image22.jpeg" /><Relationship Id="rId18" Type="http://schemas.openxmlformats.org/officeDocument/2006/relationships/image" Target="../media/image23.jpeg" /><Relationship Id="rId19" Type="http://schemas.openxmlformats.org/officeDocument/2006/relationships/image" Target="../media/image24.jpeg" /><Relationship Id="rId20" Type="http://schemas.openxmlformats.org/officeDocument/2006/relationships/image" Target="../media/image25.jpeg" /><Relationship Id="rId21" Type="http://schemas.openxmlformats.org/officeDocument/2006/relationships/image" Target="../media/image27.jpeg" /><Relationship Id="rId22" Type="http://schemas.openxmlformats.org/officeDocument/2006/relationships/image" Target="../media/image28.jpeg" /><Relationship Id="rId23" Type="http://schemas.openxmlformats.org/officeDocument/2006/relationships/image" Target="../media/image29.jpeg" /><Relationship Id="rId24" Type="http://schemas.openxmlformats.org/officeDocument/2006/relationships/image" Target="../media/image30.jpeg" /><Relationship Id="rId25" Type="http://schemas.openxmlformats.org/officeDocument/2006/relationships/image" Target="../media/image31.jpeg" /><Relationship Id="rId26" Type="http://schemas.openxmlformats.org/officeDocument/2006/relationships/image" Target="../media/image32.jpeg" /><Relationship Id="rId27" Type="http://schemas.openxmlformats.org/officeDocument/2006/relationships/image" Target="../media/image33.jpeg" /><Relationship Id="rId28" Type="http://schemas.openxmlformats.org/officeDocument/2006/relationships/image" Target="../media/image34.jpeg" /><Relationship Id="rId29" Type="http://schemas.openxmlformats.org/officeDocument/2006/relationships/image" Target="../media/image35.jpeg" /><Relationship Id="rId30" Type="http://schemas.openxmlformats.org/officeDocument/2006/relationships/image" Target="../media/image36.jpeg" /><Relationship Id="rId31" Type="http://schemas.openxmlformats.org/officeDocument/2006/relationships/image" Target="../media/image37.jpeg" /><Relationship Id="rId32" Type="http://schemas.openxmlformats.org/officeDocument/2006/relationships/image" Target="../media/image38.jpeg" /><Relationship Id="rId33" Type="http://schemas.openxmlformats.org/officeDocument/2006/relationships/image" Target="../media/image39.jpeg" /><Relationship Id="rId34" Type="http://schemas.openxmlformats.org/officeDocument/2006/relationships/image" Target="../media/image40.jpeg" /><Relationship Id="rId35" Type="http://schemas.openxmlformats.org/officeDocument/2006/relationships/image" Target="../media/image41.jpeg" /><Relationship Id="rId36" Type="http://schemas.openxmlformats.org/officeDocument/2006/relationships/image" Target="../media/image42.jpeg" /><Relationship Id="rId37" Type="http://schemas.openxmlformats.org/officeDocument/2006/relationships/image" Target="../media/image43.jpeg" /><Relationship Id="rId38" Type="http://schemas.openxmlformats.org/officeDocument/2006/relationships/image" Target="../media/image44.jpeg" /><Relationship Id="rId39" Type="http://schemas.openxmlformats.org/officeDocument/2006/relationships/image" Target="../media/image45.jpeg" /><Relationship Id="rId40" Type="http://schemas.openxmlformats.org/officeDocument/2006/relationships/image" Target="../media/image46.jpeg" /><Relationship Id="rId41" Type="http://schemas.openxmlformats.org/officeDocument/2006/relationships/image" Target="../media/image47.jpeg" /><Relationship Id="rId42" Type="http://schemas.openxmlformats.org/officeDocument/2006/relationships/image" Target="../media/image48.jpeg" /><Relationship Id="rId43" Type="http://schemas.openxmlformats.org/officeDocument/2006/relationships/image" Target="../media/image49.jpeg" /><Relationship Id="rId44" Type="http://schemas.openxmlformats.org/officeDocument/2006/relationships/image" Target="../media/image50.jpeg" /><Relationship Id="rId45" Type="http://schemas.openxmlformats.org/officeDocument/2006/relationships/image" Target="../media/image51.jpeg" /><Relationship Id="rId46" Type="http://schemas.openxmlformats.org/officeDocument/2006/relationships/image" Target="../media/image52.jpeg" /><Relationship Id="rId47" Type="http://schemas.openxmlformats.org/officeDocument/2006/relationships/image" Target="../media/image53.jpeg" /><Relationship Id="rId48" Type="http://schemas.openxmlformats.org/officeDocument/2006/relationships/image" Target="../media/image54.jpeg" /><Relationship Id="rId49" Type="http://schemas.openxmlformats.org/officeDocument/2006/relationships/image" Target="../media/image55.jpeg" /><Relationship Id="rId50" Type="http://schemas.openxmlformats.org/officeDocument/2006/relationships/image" Target="../media/image56.jpeg" /><Relationship Id="rId51" Type="http://schemas.openxmlformats.org/officeDocument/2006/relationships/image" Target="../media/image57.jpeg" /><Relationship Id="rId52" Type="http://schemas.openxmlformats.org/officeDocument/2006/relationships/image" Target="../media/image58.jpeg" /><Relationship Id="rId53" Type="http://schemas.openxmlformats.org/officeDocument/2006/relationships/image" Target="../media/image59.jpeg" /><Relationship Id="rId54" Type="http://schemas.openxmlformats.org/officeDocument/2006/relationships/image" Target="../media/image60.jpeg" /><Relationship Id="rId55" Type="http://schemas.openxmlformats.org/officeDocument/2006/relationships/image" Target="../media/image61.jpeg" /><Relationship Id="rId56" Type="http://schemas.openxmlformats.org/officeDocument/2006/relationships/image" Target="../media/image62.jpeg" /><Relationship Id="rId57" Type="http://schemas.openxmlformats.org/officeDocument/2006/relationships/image" Target="../media/image63.jpeg" /><Relationship Id="rId58" Type="http://schemas.openxmlformats.org/officeDocument/2006/relationships/image" Target="../media/image64.jpeg" /><Relationship Id="rId59" Type="http://schemas.openxmlformats.org/officeDocument/2006/relationships/image" Target="../media/image65.jpeg" /><Relationship Id="rId60" Type="http://schemas.openxmlformats.org/officeDocument/2006/relationships/image" Target="../media/image66.jpeg" /><Relationship Id="rId61" Type="http://schemas.openxmlformats.org/officeDocument/2006/relationships/image" Target="../media/image67.jpeg" /><Relationship Id="rId62" Type="http://schemas.openxmlformats.org/officeDocument/2006/relationships/image" Target="../media/image68.jpeg" /><Relationship Id="rId63" Type="http://schemas.openxmlformats.org/officeDocument/2006/relationships/image" Target="../media/image69.jpeg" /><Relationship Id="rId64" Type="http://schemas.openxmlformats.org/officeDocument/2006/relationships/image" Target="../media/image70.jpeg" /><Relationship Id="rId65" Type="http://schemas.openxmlformats.org/officeDocument/2006/relationships/image" Target="../media/image71.jpeg" /><Relationship Id="rId66" Type="http://schemas.openxmlformats.org/officeDocument/2006/relationships/image" Target="../media/image72.jpeg" /><Relationship Id="rId67" Type="http://schemas.openxmlformats.org/officeDocument/2006/relationships/image" Target="../media/image73.jpeg" /><Relationship Id="rId68" Type="http://schemas.openxmlformats.org/officeDocument/2006/relationships/image" Target="../media/image74.jpeg" /><Relationship Id="rId69" Type="http://schemas.openxmlformats.org/officeDocument/2006/relationships/image" Target="../media/image75.jpeg" /><Relationship Id="rId70" Type="http://schemas.openxmlformats.org/officeDocument/2006/relationships/image" Target="../media/image76.jpeg" /><Relationship Id="rId71" Type="http://schemas.openxmlformats.org/officeDocument/2006/relationships/image" Target="../media/image77.jpeg" /><Relationship Id="rId72" Type="http://schemas.openxmlformats.org/officeDocument/2006/relationships/image" Target="../media/image78.jpeg" /><Relationship Id="rId73" Type="http://schemas.openxmlformats.org/officeDocument/2006/relationships/image" Target="../media/image79.jpeg" /><Relationship Id="rId74" Type="http://schemas.openxmlformats.org/officeDocument/2006/relationships/image" Target="../media/image80.jpeg" /><Relationship Id="rId75" Type="http://schemas.openxmlformats.org/officeDocument/2006/relationships/image" Target="../media/image81.jpeg" /><Relationship Id="rId76" Type="http://schemas.openxmlformats.org/officeDocument/2006/relationships/image" Target="../media/image82.jpeg" /><Relationship Id="rId77" Type="http://schemas.openxmlformats.org/officeDocument/2006/relationships/image" Target="../media/image83.jpeg" /><Relationship Id="rId78" Type="http://schemas.openxmlformats.org/officeDocument/2006/relationships/image" Target="../media/image84.jpeg" /><Relationship Id="rId79" Type="http://schemas.openxmlformats.org/officeDocument/2006/relationships/image" Target="../media/image85.jpeg" /><Relationship Id="rId80" Type="http://schemas.openxmlformats.org/officeDocument/2006/relationships/image" Target="../media/image86.jpeg" /><Relationship Id="rId81" Type="http://schemas.openxmlformats.org/officeDocument/2006/relationships/image" Target="../media/image87.jpeg" /><Relationship Id="rId82" Type="http://schemas.openxmlformats.org/officeDocument/2006/relationships/image" Target="../media/image88.jpeg" /><Relationship Id="rId83" Type="http://schemas.openxmlformats.org/officeDocument/2006/relationships/image" Target="../media/image89.jpeg" /><Relationship Id="rId84" Type="http://schemas.openxmlformats.org/officeDocument/2006/relationships/image" Target="../media/image90.jpeg" /><Relationship Id="rId85" Type="http://schemas.openxmlformats.org/officeDocument/2006/relationships/image" Target="../media/image91.jpeg" /><Relationship Id="rId86" Type="http://schemas.openxmlformats.org/officeDocument/2006/relationships/image" Target="../media/image92.jpeg" /><Relationship Id="rId87" Type="http://schemas.openxmlformats.org/officeDocument/2006/relationships/image" Target="../media/image93.jpeg" /><Relationship Id="rId88" Type="http://schemas.openxmlformats.org/officeDocument/2006/relationships/image" Target="../media/image94.jpeg" /><Relationship Id="rId89" Type="http://schemas.openxmlformats.org/officeDocument/2006/relationships/image" Target="../media/image95.jpeg" /><Relationship Id="rId90" Type="http://schemas.openxmlformats.org/officeDocument/2006/relationships/image" Target="../media/image96.jpeg" /><Relationship Id="rId91" Type="http://schemas.openxmlformats.org/officeDocument/2006/relationships/image" Target="../media/image97.jpeg" /><Relationship Id="rId92" Type="http://schemas.openxmlformats.org/officeDocument/2006/relationships/image" Target="../media/image98.jpeg" /><Relationship Id="rId93" Type="http://schemas.openxmlformats.org/officeDocument/2006/relationships/image" Target="../media/image99.jpeg" /><Relationship Id="rId94" Type="http://schemas.openxmlformats.org/officeDocument/2006/relationships/image" Target="../media/image100.jpeg" /><Relationship Id="rId95" Type="http://schemas.openxmlformats.org/officeDocument/2006/relationships/image" Target="../media/image101.jpeg" /><Relationship Id="rId96" Type="http://schemas.openxmlformats.org/officeDocument/2006/relationships/image" Target="../media/image102.jpeg" /><Relationship Id="rId97" Type="http://schemas.openxmlformats.org/officeDocument/2006/relationships/image" Target="../media/image26.jpeg" /><Relationship Id="rId98" Type="http://schemas.openxmlformats.org/officeDocument/2006/relationships/image" Target="../media/image1.jpeg" /><Relationship Id="rId99" Type="http://schemas.openxmlformats.org/officeDocument/2006/relationships/image" Target="../media/image2.jpeg" /><Relationship Id="rId100" Type="http://schemas.openxmlformats.org/officeDocument/2006/relationships/image" Target="../media/image3.jpeg" /><Relationship Id="rId101" Type="http://schemas.openxmlformats.org/officeDocument/2006/relationships/image" Target="../media/image4.png" /><Relationship Id="rId102" Type="http://schemas.openxmlformats.org/officeDocument/2006/relationships/image" Target="../media/image5.jpeg" /><Relationship Id="rId103" Type="http://schemas.openxmlformats.org/officeDocument/2006/relationships/hyperlink" Target="mailto:marcocap24@virgilio.it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15</xdr:row>
      <xdr:rowOff>19050</xdr:rowOff>
    </xdr:from>
    <xdr:to>
      <xdr:col>0</xdr:col>
      <xdr:colOff>1381125</xdr:colOff>
      <xdr:row>15</xdr:row>
      <xdr:rowOff>952500</xdr:rowOff>
    </xdr:to>
    <xdr:pic>
      <xdr:nvPicPr>
        <xdr:cNvPr id="1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5381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9</xdr:row>
      <xdr:rowOff>28575</xdr:rowOff>
    </xdr:from>
    <xdr:to>
      <xdr:col>1</xdr:col>
      <xdr:colOff>1419225</xdr:colOff>
      <xdr:row>9</xdr:row>
      <xdr:rowOff>942975</xdr:rowOff>
    </xdr:to>
    <xdr:pic>
      <xdr:nvPicPr>
        <xdr:cNvPr id="2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800350"/>
          <a:ext cx="8858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18</xdr:row>
      <xdr:rowOff>28575</xdr:rowOff>
    </xdr:from>
    <xdr:to>
      <xdr:col>2</xdr:col>
      <xdr:colOff>1438275</xdr:colOff>
      <xdr:row>18</xdr:row>
      <xdr:rowOff>952500</xdr:rowOff>
    </xdr:to>
    <xdr:pic>
      <xdr:nvPicPr>
        <xdr:cNvPr id="3" name="Picture 1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865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485775</xdr:colOff>
      <xdr:row>24</xdr:row>
      <xdr:rowOff>28575</xdr:rowOff>
    </xdr:from>
    <xdr:to>
      <xdr:col>4</xdr:col>
      <xdr:colOff>1400175</xdr:colOff>
      <xdr:row>24</xdr:row>
      <xdr:rowOff>952500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86775" y="92773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24</xdr:row>
      <xdr:rowOff>28575</xdr:rowOff>
    </xdr:from>
    <xdr:to>
      <xdr:col>1</xdr:col>
      <xdr:colOff>1419225</xdr:colOff>
      <xdr:row>25</xdr:row>
      <xdr:rowOff>28575</xdr:rowOff>
    </xdr:to>
    <xdr:pic>
      <xdr:nvPicPr>
        <xdr:cNvPr id="5" name="Picture 1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92773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12</xdr:row>
      <xdr:rowOff>28575</xdr:rowOff>
    </xdr:from>
    <xdr:to>
      <xdr:col>3</xdr:col>
      <xdr:colOff>1419225</xdr:colOff>
      <xdr:row>12</xdr:row>
      <xdr:rowOff>952500</xdr:rowOff>
    </xdr:to>
    <xdr:pic>
      <xdr:nvPicPr>
        <xdr:cNvPr id="6" name="Picture 1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05575" y="40957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12</xdr:row>
      <xdr:rowOff>28575</xdr:rowOff>
    </xdr:from>
    <xdr:to>
      <xdr:col>5</xdr:col>
      <xdr:colOff>1438275</xdr:colOff>
      <xdr:row>12</xdr:row>
      <xdr:rowOff>952500</xdr:rowOff>
    </xdr:to>
    <xdr:pic>
      <xdr:nvPicPr>
        <xdr:cNvPr id="7" name="Picture 1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525125" y="40957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21</xdr:row>
      <xdr:rowOff>0</xdr:rowOff>
    </xdr:from>
    <xdr:to>
      <xdr:col>4</xdr:col>
      <xdr:colOff>1476375</xdr:colOff>
      <xdr:row>22</xdr:row>
      <xdr:rowOff>0</xdr:rowOff>
    </xdr:to>
    <xdr:pic>
      <xdr:nvPicPr>
        <xdr:cNvPr id="8" name="Picture 18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24875" y="7953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9525</xdr:rowOff>
    </xdr:from>
    <xdr:to>
      <xdr:col>0</xdr:col>
      <xdr:colOff>1438275</xdr:colOff>
      <xdr:row>24</xdr:row>
      <xdr:rowOff>952500</xdr:rowOff>
    </xdr:to>
    <xdr:pic>
      <xdr:nvPicPr>
        <xdr:cNvPr id="9" name="Picture 18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9258300"/>
          <a:ext cx="933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24</xdr:row>
      <xdr:rowOff>0</xdr:rowOff>
    </xdr:from>
    <xdr:to>
      <xdr:col>5</xdr:col>
      <xdr:colOff>1476375</xdr:colOff>
      <xdr:row>25</xdr:row>
      <xdr:rowOff>0</xdr:rowOff>
    </xdr:to>
    <xdr:pic>
      <xdr:nvPicPr>
        <xdr:cNvPr id="10" name="Picture 18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525125" y="92487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15</xdr:row>
      <xdr:rowOff>19050</xdr:rowOff>
    </xdr:from>
    <xdr:to>
      <xdr:col>3</xdr:col>
      <xdr:colOff>1419225</xdr:colOff>
      <xdr:row>15</xdr:row>
      <xdr:rowOff>952500</xdr:rowOff>
    </xdr:to>
    <xdr:pic>
      <xdr:nvPicPr>
        <xdr:cNvPr id="11" name="Picture 18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86525" y="53816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18</xdr:row>
      <xdr:rowOff>28575</xdr:rowOff>
    </xdr:from>
    <xdr:to>
      <xdr:col>4</xdr:col>
      <xdr:colOff>1438275</xdr:colOff>
      <xdr:row>18</xdr:row>
      <xdr:rowOff>952500</xdr:rowOff>
    </xdr:to>
    <xdr:pic>
      <xdr:nvPicPr>
        <xdr:cNvPr id="12" name="Picture 18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24875" y="66865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27</xdr:row>
      <xdr:rowOff>28575</xdr:rowOff>
    </xdr:from>
    <xdr:to>
      <xdr:col>1</xdr:col>
      <xdr:colOff>1419225</xdr:colOff>
      <xdr:row>27</xdr:row>
      <xdr:rowOff>952500</xdr:rowOff>
    </xdr:to>
    <xdr:pic>
      <xdr:nvPicPr>
        <xdr:cNvPr id="13" name="Picture 18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05075" y="105727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30</xdr:row>
      <xdr:rowOff>9525</xdr:rowOff>
    </xdr:from>
    <xdr:to>
      <xdr:col>4</xdr:col>
      <xdr:colOff>1485900</xdr:colOff>
      <xdr:row>31</xdr:row>
      <xdr:rowOff>9525</xdr:rowOff>
    </xdr:to>
    <xdr:pic>
      <xdr:nvPicPr>
        <xdr:cNvPr id="14" name="Picture 18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534400" y="11849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27</xdr:row>
      <xdr:rowOff>9525</xdr:rowOff>
    </xdr:from>
    <xdr:to>
      <xdr:col>4</xdr:col>
      <xdr:colOff>1447800</xdr:colOff>
      <xdr:row>27</xdr:row>
      <xdr:rowOff>952500</xdr:rowOff>
    </xdr:to>
    <xdr:pic>
      <xdr:nvPicPr>
        <xdr:cNvPr id="15" name="Picture 18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524875" y="10553700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33</xdr:row>
      <xdr:rowOff>28575</xdr:rowOff>
    </xdr:from>
    <xdr:to>
      <xdr:col>4</xdr:col>
      <xdr:colOff>1419225</xdr:colOff>
      <xdr:row>34</xdr:row>
      <xdr:rowOff>28575</xdr:rowOff>
    </xdr:to>
    <xdr:pic>
      <xdr:nvPicPr>
        <xdr:cNvPr id="16" name="Picture 18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24875" y="1316355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27</xdr:row>
      <xdr:rowOff>28575</xdr:rowOff>
    </xdr:from>
    <xdr:to>
      <xdr:col>5</xdr:col>
      <xdr:colOff>1457325</xdr:colOff>
      <xdr:row>28</xdr:row>
      <xdr:rowOff>28575</xdr:rowOff>
    </xdr:to>
    <xdr:pic>
      <xdr:nvPicPr>
        <xdr:cNvPr id="17" name="Picture 19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506075" y="105727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33</xdr:row>
      <xdr:rowOff>0</xdr:rowOff>
    </xdr:from>
    <xdr:to>
      <xdr:col>5</xdr:col>
      <xdr:colOff>1371600</xdr:colOff>
      <xdr:row>34</xdr:row>
      <xdr:rowOff>0</xdr:rowOff>
    </xdr:to>
    <xdr:pic>
      <xdr:nvPicPr>
        <xdr:cNvPr id="18" name="Picture 19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506075" y="13134975"/>
          <a:ext cx="8667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504825</xdr:colOff>
      <xdr:row>36</xdr:row>
      <xdr:rowOff>9525</xdr:rowOff>
    </xdr:from>
    <xdr:to>
      <xdr:col>5</xdr:col>
      <xdr:colOff>1400175</xdr:colOff>
      <xdr:row>36</xdr:row>
      <xdr:rowOff>942975</xdr:rowOff>
    </xdr:to>
    <xdr:pic>
      <xdr:nvPicPr>
        <xdr:cNvPr id="19" name="Picture 19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506075" y="14411325"/>
          <a:ext cx="895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30</xdr:row>
      <xdr:rowOff>28575</xdr:rowOff>
    </xdr:from>
    <xdr:to>
      <xdr:col>5</xdr:col>
      <xdr:colOff>1476375</xdr:colOff>
      <xdr:row>31</xdr:row>
      <xdr:rowOff>28575</xdr:rowOff>
    </xdr:to>
    <xdr:pic>
      <xdr:nvPicPr>
        <xdr:cNvPr id="20" name="Picture 19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0525125" y="1186815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30</xdr:row>
      <xdr:rowOff>9525</xdr:rowOff>
    </xdr:from>
    <xdr:to>
      <xdr:col>1</xdr:col>
      <xdr:colOff>1476375</xdr:colOff>
      <xdr:row>31</xdr:row>
      <xdr:rowOff>9525</xdr:rowOff>
    </xdr:to>
    <xdr:pic>
      <xdr:nvPicPr>
        <xdr:cNvPr id="21" name="Picture 1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524125" y="11849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571500</xdr:colOff>
      <xdr:row>57</xdr:row>
      <xdr:rowOff>28575</xdr:rowOff>
    </xdr:from>
    <xdr:to>
      <xdr:col>1</xdr:col>
      <xdr:colOff>1485900</xdr:colOff>
      <xdr:row>57</xdr:row>
      <xdr:rowOff>952500</xdr:rowOff>
    </xdr:to>
    <xdr:pic>
      <xdr:nvPicPr>
        <xdr:cNvPr id="22" name="Picture 1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571750" y="234981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36</xdr:row>
      <xdr:rowOff>28575</xdr:rowOff>
    </xdr:from>
    <xdr:to>
      <xdr:col>4</xdr:col>
      <xdr:colOff>1371600</xdr:colOff>
      <xdr:row>36</xdr:row>
      <xdr:rowOff>933450</xdr:rowOff>
    </xdr:to>
    <xdr:pic>
      <xdr:nvPicPr>
        <xdr:cNvPr id="23" name="Picture 19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467725" y="144303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36</xdr:row>
      <xdr:rowOff>9525</xdr:rowOff>
    </xdr:from>
    <xdr:to>
      <xdr:col>2</xdr:col>
      <xdr:colOff>1409700</xdr:colOff>
      <xdr:row>36</xdr:row>
      <xdr:rowOff>923925</xdr:rowOff>
    </xdr:to>
    <xdr:pic>
      <xdr:nvPicPr>
        <xdr:cNvPr id="24" name="Picture 19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495800" y="144113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27</xdr:row>
      <xdr:rowOff>28575</xdr:rowOff>
    </xdr:from>
    <xdr:to>
      <xdr:col>3</xdr:col>
      <xdr:colOff>1438275</xdr:colOff>
      <xdr:row>27</xdr:row>
      <xdr:rowOff>952500</xdr:rowOff>
    </xdr:to>
    <xdr:pic>
      <xdr:nvPicPr>
        <xdr:cNvPr id="25" name="Picture 1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524625" y="105727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30</xdr:row>
      <xdr:rowOff>28575</xdr:rowOff>
    </xdr:from>
    <xdr:to>
      <xdr:col>2</xdr:col>
      <xdr:colOff>1409700</xdr:colOff>
      <xdr:row>30</xdr:row>
      <xdr:rowOff>952500</xdr:rowOff>
    </xdr:to>
    <xdr:pic>
      <xdr:nvPicPr>
        <xdr:cNvPr id="26" name="Picture 2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86275" y="118681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33</xdr:row>
      <xdr:rowOff>9525</xdr:rowOff>
    </xdr:from>
    <xdr:to>
      <xdr:col>3</xdr:col>
      <xdr:colOff>1457325</xdr:colOff>
      <xdr:row>33</xdr:row>
      <xdr:rowOff>923925</xdr:rowOff>
    </xdr:to>
    <xdr:pic>
      <xdr:nvPicPr>
        <xdr:cNvPr id="27" name="Picture 20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543675" y="131445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19050</xdr:rowOff>
    </xdr:from>
    <xdr:to>
      <xdr:col>0</xdr:col>
      <xdr:colOff>1476375</xdr:colOff>
      <xdr:row>34</xdr:row>
      <xdr:rowOff>28575</xdr:rowOff>
    </xdr:to>
    <xdr:pic>
      <xdr:nvPicPr>
        <xdr:cNvPr id="28" name="Picture 20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2925" y="131540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1</xdr:col>
      <xdr:colOff>1485900</xdr:colOff>
      <xdr:row>36</xdr:row>
      <xdr:rowOff>952500</xdr:rowOff>
    </xdr:to>
    <xdr:pic>
      <xdr:nvPicPr>
        <xdr:cNvPr id="29" name="Picture 20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562225" y="144303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42</xdr:row>
      <xdr:rowOff>28575</xdr:rowOff>
    </xdr:from>
    <xdr:to>
      <xdr:col>4</xdr:col>
      <xdr:colOff>1381125</xdr:colOff>
      <xdr:row>42</xdr:row>
      <xdr:rowOff>952500</xdr:rowOff>
    </xdr:to>
    <xdr:pic>
      <xdr:nvPicPr>
        <xdr:cNvPr id="30" name="Picture 20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8467725" y="170211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42</xdr:row>
      <xdr:rowOff>19050</xdr:rowOff>
    </xdr:from>
    <xdr:to>
      <xdr:col>2</xdr:col>
      <xdr:colOff>1381125</xdr:colOff>
      <xdr:row>42</xdr:row>
      <xdr:rowOff>952500</xdr:rowOff>
    </xdr:to>
    <xdr:pic>
      <xdr:nvPicPr>
        <xdr:cNvPr id="31" name="Picture 20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457700" y="1701165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561975</xdr:colOff>
      <xdr:row>36</xdr:row>
      <xdr:rowOff>28575</xdr:rowOff>
    </xdr:from>
    <xdr:to>
      <xdr:col>0</xdr:col>
      <xdr:colOff>1485900</xdr:colOff>
      <xdr:row>36</xdr:row>
      <xdr:rowOff>952500</xdr:rowOff>
    </xdr:to>
    <xdr:pic>
      <xdr:nvPicPr>
        <xdr:cNvPr id="32" name="Picture 20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61975" y="144303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42</xdr:row>
      <xdr:rowOff>9525</xdr:rowOff>
    </xdr:from>
    <xdr:to>
      <xdr:col>0</xdr:col>
      <xdr:colOff>1419225</xdr:colOff>
      <xdr:row>42</xdr:row>
      <xdr:rowOff>952500</xdr:rowOff>
    </xdr:to>
    <xdr:pic>
      <xdr:nvPicPr>
        <xdr:cNvPr id="33" name="Picture 20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95300" y="170021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21</xdr:row>
      <xdr:rowOff>28575</xdr:rowOff>
    </xdr:from>
    <xdr:to>
      <xdr:col>2</xdr:col>
      <xdr:colOff>1362075</xdr:colOff>
      <xdr:row>21</xdr:row>
      <xdr:rowOff>952500</xdr:rowOff>
    </xdr:to>
    <xdr:pic>
      <xdr:nvPicPr>
        <xdr:cNvPr id="34" name="Picture 20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467225" y="7981950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45</xdr:row>
      <xdr:rowOff>28575</xdr:rowOff>
    </xdr:from>
    <xdr:to>
      <xdr:col>0</xdr:col>
      <xdr:colOff>1428750</xdr:colOff>
      <xdr:row>46</xdr:row>
      <xdr:rowOff>9525</xdr:rowOff>
    </xdr:to>
    <xdr:pic>
      <xdr:nvPicPr>
        <xdr:cNvPr id="35" name="Picture 209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95300" y="183165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45</xdr:row>
      <xdr:rowOff>28575</xdr:rowOff>
    </xdr:from>
    <xdr:to>
      <xdr:col>3</xdr:col>
      <xdr:colOff>1438275</xdr:colOff>
      <xdr:row>45</xdr:row>
      <xdr:rowOff>942975</xdr:rowOff>
    </xdr:to>
    <xdr:pic>
      <xdr:nvPicPr>
        <xdr:cNvPr id="36" name="Picture 210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524625" y="18316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39</xdr:row>
      <xdr:rowOff>0</xdr:rowOff>
    </xdr:from>
    <xdr:to>
      <xdr:col>1</xdr:col>
      <xdr:colOff>1457325</xdr:colOff>
      <xdr:row>40</xdr:row>
      <xdr:rowOff>0</xdr:rowOff>
    </xdr:to>
    <xdr:pic>
      <xdr:nvPicPr>
        <xdr:cNvPr id="37" name="Picture 21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533650" y="15697200"/>
          <a:ext cx="9239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45</xdr:row>
      <xdr:rowOff>0</xdr:rowOff>
    </xdr:from>
    <xdr:to>
      <xdr:col>2</xdr:col>
      <xdr:colOff>1400175</xdr:colOff>
      <xdr:row>46</xdr:row>
      <xdr:rowOff>0</xdr:rowOff>
    </xdr:to>
    <xdr:pic>
      <xdr:nvPicPr>
        <xdr:cNvPr id="38" name="Picture 21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48175" y="18288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45</xdr:row>
      <xdr:rowOff>9525</xdr:rowOff>
    </xdr:from>
    <xdr:to>
      <xdr:col>1</xdr:col>
      <xdr:colOff>1476375</xdr:colOff>
      <xdr:row>46</xdr:row>
      <xdr:rowOff>9525</xdr:rowOff>
    </xdr:to>
    <xdr:pic>
      <xdr:nvPicPr>
        <xdr:cNvPr id="39" name="Picture 21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524125" y="1829752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12</xdr:row>
      <xdr:rowOff>28575</xdr:rowOff>
    </xdr:from>
    <xdr:to>
      <xdr:col>2</xdr:col>
      <xdr:colOff>1400175</xdr:colOff>
      <xdr:row>12</xdr:row>
      <xdr:rowOff>952500</xdr:rowOff>
    </xdr:to>
    <xdr:pic>
      <xdr:nvPicPr>
        <xdr:cNvPr id="40" name="Picture 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495800" y="40957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15</xdr:row>
      <xdr:rowOff>9525</xdr:rowOff>
    </xdr:from>
    <xdr:to>
      <xdr:col>1</xdr:col>
      <xdr:colOff>1419225</xdr:colOff>
      <xdr:row>16</xdr:row>
      <xdr:rowOff>9525</xdr:rowOff>
    </xdr:to>
    <xdr:pic>
      <xdr:nvPicPr>
        <xdr:cNvPr id="41" name="Picture 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66975" y="5372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39</xdr:row>
      <xdr:rowOff>9525</xdr:rowOff>
    </xdr:from>
    <xdr:to>
      <xdr:col>0</xdr:col>
      <xdr:colOff>1457325</xdr:colOff>
      <xdr:row>39</xdr:row>
      <xdr:rowOff>952500</xdr:rowOff>
    </xdr:to>
    <xdr:pic>
      <xdr:nvPicPr>
        <xdr:cNvPr id="42" name="Picture 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33400" y="157067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48</xdr:row>
      <xdr:rowOff>9525</xdr:rowOff>
    </xdr:from>
    <xdr:to>
      <xdr:col>0</xdr:col>
      <xdr:colOff>1457325</xdr:colOff>
      <xdr:row>48</xdr:row>
      <xdr:rowOff>942975</xdr:rowOff>
    </xdr:to>
    <xdr:pic>
      <xdr:nvPicPr>
        <xdr:cNvPr id="43" name="Picture 217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33400" y="19592925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24</xdr:row>
      <xdr:rowOff>28575</xdr:rowOff>
    </xdr:from>
    <xdr:to>
      <xdr:col>2</xdr:col>
      <xdr:colOff>1400175</xdr:colOff>
      <xdr:row>24</xdr:row>
      <xdr:rowOff>952500</xdr:rowOff>
    </xdr:to>
    <xdr:pic>
      <xdr:nvPicPr>
        <xdr:cNvPr id="44" name="Picture 21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495800" y="92773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18</xdr:row>
      <xdr:rowOff>28575</xdr:rowOff>
    </xdr:from>
    <xdr:to>
      <xdr:col>1</xdr:col>
      <xdr:colOff>1362075</xdr:colOff>
      <xdr:row>18</xdr:row>
      <xdr:rowOff>952500</xdr:rowOff>
    </xdr:to>
    <xdr:pic>
      <xdr:nvPicPr>
        <xdr:cNvPr id="45" name="Picture 21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57450" y="66865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18</xdr:row>
      <xdr:rowOff>28575</xdr:rowOff>
    </xdr:from>
    <xdr:to>
      <xdr:col>5</xdr:col>
      <xdr:colOff>1447800</xdr:colOff>
      <xdr:row>18</xdr:row>
      <xdr:rowOff>952500</xdr:rowOff>
    </xdr:to>
    <xdr:pic>
      <xdr:nvPicPr>
        <xdr:cNvPr id="46" name="Picture 220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0525125" y="66865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15</xdr:row>
      <xdr:rowOff>28575</xdr:rowOff>
    </xdr:from>
    <xdr:to>
      <xdr:col>4</xdr:col>
      <xdr:colOff>1457325</xdr:colOff>
      <xdr:row>15</xdr:row>
      <xdr:rowOff>952500</xdr:rowOff>
    </xdr:to>
    <xdr:pic>
      <xdr:nvPicPr>
        <xdr:cNvPr id="47" name="Picture 22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8543925" y="53911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21</xdr:row>
      <xdr:rowOff>9525</xdr:rowOff>
    </xdr:from>
    <xdr:to>
      <xdr:col>0</xdr:col>
      <xdr:colOff>1381125</xdr:colOff>
      <xdr:row>21</xdr:row>
      <xdr:rowOff>952500</xdr:rowOff>
    </xdr:to>
    <xdr:pic>
      <xdr:nvPicPr>
        <xdr:cNvPr id="48" name="Picture 222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57200" y="7962900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9</xdr:row>
      <xdr:rowOff>28575</xdr:rowOff>
    </xdr:from>
    <xdr:to>
      <xdr:col>3</xdr:col>
      <xdr:colOff>1438275</xdr:colOff>
      <xdr:row>9</xdr:row>
      <xdr:rowOff>952500</xdr:rowOff>
    </xdr:to>
    <xdr:pic>
      <xdr:nvPicPr>
        <xdr:cNvPr id="49" name="Picture 223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524625" y="28003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21</xdr:row>
      <xdr:rowOff>0</xdr:rowOff>
    </xdr:from>
    <xdr:to>
      <xdr:col>5</xdr:col>
      <xdr:colOff>1457325</xdr:colOff>
      <xdr:row>22</xdr:row>
      <xdr:rowOff>0</xdr:rowOff>
    </xdr:to>
    <xdr:pic>
      <xdr:nvPicPr>
        <xdr:cNvPr id="50" name="Picture 224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0525125" y="795337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18</xdr:row>
      <xdr:rowOff>9525</xdr:rowOff>
    </xdr:from>
    <xdr:to>
      <xdr:col>3</xdr:col>
      <xdr:colOff>1438275</xdr:colOff>
      <xdr:row>19</xdr:row>
      <xdr:rowOff>9525</xdr:rowOff>
    </xdr:to>
    <xdr:pic>
      <xdr:nvPicPr>
        <xdr:cNvPr id="51" name="Picture 225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486525" y="6667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15</xdr:row>
      <xdr:rowOff>9525</xdr:rowOff>
    </xdr:from>
    <xdr:to>
      <xdr:col>2</xdr:col>
      <xdr:colOff>1438275</xdr:colOff>
      <xdr:row>15</xdr:row>
      <xdr:rowOff>952500</xdr:rowOff>
    </xdr:to>
    <xdr:pic>
      <xdr:nvPicPr>
        <xdr:cNvPr id="52" name="Picture 226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524375" y="53721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485775</xdr:colOff>
      <xdr:row>27</xdr:row>
      <xdr:rowOff>19050</xdr:rowOff>
    </xdr:from>
    <xdr:to>
      <xdr:col>2</xdr:col>
      <xdr:colOff>1419225</xdr:colOff>
      <xdr:row>27</xdr:row>
      <xdr:rowOff>952500</xdr:rowOff>
    </xdr:to>
    <xdr:pic>
      <xdr:nvPicPr>
        <xdr:cNvPr id="53" name="Picture 227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486275" y="1056322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457200</xdr:colOff>
      <xdr:row>21</xdr:row>
      <xdr:rowOff>28575</xdr:rowOff>
    </xdr:from>
    <xdr:to>
      <xdr:col>1</xdr:col>
      <xdr:colOff>1371600</xdr:colOff>
      <xdr:row>21</xdr:row>
      <xdr:rowOff>952500</xdr:rowOff>
    </xdr:to>
    <xdr:pic>
      <xdr:nvPicPr>
        <xdr:cNvPr id="54" name="Picture 228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57450" y="79819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27</xdr:row>
      <xdr:rowOff>0</xdr:rowOff>
    </xdr:from>
    <xdr:to>
      <xdr:col>0</xdr:col>
      <xdr:colOff>1485900</xdr:colOff>
      <xdr:row>28</xdr:row>
      <xdr:rowOff>0</xdr:rowOff>
    </xdr:to>
    <xdr:pic>
      <xdr:nvPicPr>
        <xdr:cNvPr id="55" name="Picture 229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33400" y="10544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561975</xdr:colOff>
      <xdr:row>9</xdr:row>
      <xdr:rowOff>28575</xdr:rowOff>
    </xdr:from>
    <xdr:to>
      <xdr:col>2</xdr:col>
      <xdr:colOff>1485900</xdr:colOff>
      <xdr:row>9</xdr:row>
      <xdr:rowOff>952500</xdr:rowOff>
    </xdr:to>
    <xdr:pic>
      <xdr:nvPicPr>
        <xdr:cNvPr id="56" name="Picture 230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562475" y="28003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12</xdr:row>
      <xdr:rowOff>0</xdr:rowOff>
    </xdr:from>
    <xdr:to>
      <xdr:col>4</xdr:col>
      <xdr:colOff>1476375</xdr:colOff>
      <xdr:row>13</xdr:row>
      <xdr:rowOff>0</xdr:rowOff>
    </xdr:to>
    <xdr:pic>
      <xdr:nvPicPr>
        <xdr:cNvPr id="57" name="Picture 23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8534400" y="4067175"/>
          <a:ext cx="9429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18</xdr:row>
      <xdr:rowOff>9525</xdr:rowOff>
    </xdr:from>
    <xdr:to>
      <xdr:col>0</xdr:col>
      <xdr:colOff>1438275</xdr:colOff>
      <xdr:row>19</xdr:row>
      <xdr:rowOff>9525</xdr:rowOff>
    </xdr:to>
    <xdr:pic>
      <xdr:nvPicPr>
        <xdr:cNvPr id="58" name="Picture 233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5775" y="66675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12</xdr:row>
      <xdr:rowOff>28575</xdr:rowOff>
    </xdr:from>
    <xdr:to>
      <xdr:col>0</xdr:col>
      <xdr:colOff>1371600</xdr:colOff>
      <xdr:row>12</xdr:row>
      <xdr:rowOff>952500</xdr:rowOff>
    </xdr:to>
    <xdr:pic>
      <xdr:nvPicPr>
        <xdr:cNvPr id="59" name="Picture 23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66725" y="40957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15</xdr:row>
      <xdr:rowOff>28575</xdr:rowOff>
    </xdr:from>
    <xdr:to>
      <xdr:col>5</xdr:col>
      <xdr:colOff>1438275</xdr:colOff>
      <xdr:row>15</xdr:row>
      <xdr:rowOff>952500</xdr:rowOff>
    </xdr:to>
    <xdr:pic>
      <xdr:nvPicPr>
        <xdr:cNvPr id="60" name="Picture 235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0525125" y="53911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9</xdr:row>
      <xdr:rowOff>28575</xdr:rowOff>
    </xdr:from>
    <xdr:to>
      <xdr:col>5</xdr:col>
      <xdr:colOff>1447800</xdr:colOff>
      <xdr:row>9</xdr:row>
      <xdr:rowOff>942975</xdr:rowOff>
    </xdr:to>
    <xdr:pic>
      <xdr:nvPicPr>
        <xdr:cNvPr id="61" name="Picture 236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0544175" y="28003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571500</xdr:colOff>
      <xdr:row>54</xdr:row>
      <xdr:rowOff>28575</xdr:rowOff>
    </xdr:from>
    <xdr:to>
      <xdr:col>4</xdr:col>
      <xdr:colOff>1495425</xdr:colOff>
      <xdr:row>54</xdr:row>
      <xdr:rowOff>952500</xdr:rowOff>
    </xdr:to>
    <xdr:pic>
      <xdr:nvPicPr>
        <xdr:cNvPr id="62" name="Picture 237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8572500" y="222027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54</xdr:row>
      <xdr:rowOff>0</xdr:rowOff>
    </xdr:from>
    <xdr:to>
      <xdr:col>3</xdr:col>
      <xdr:colOff>1514475</xdr:colOff>
      <xdr:row>55</xdr:row>
      <xdr:rowOff>0</xdr:rowOff>
    </xdr:to>
    <xdr:pic>
      <xdr:nvPicPr>
        <xdr:cNvPr id="63" name="Picture 238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562725" y="22174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54</xdr:row>
      <xdr:rowOff>19050</xdr:rowOff>
    </xdr:from>
    <xdr:to>
      <xdr:col>2</xdr:col>
      <xdr:colOff>1457325</xdr:colOff>
      <xdr:row>54</xdr:row>
      <xdr:rowOff>952500</xdr:rowOff>
    </xdr:to>
    <xdr:pic>
      <xdr:nvPicPr>
        <xdr:cNvPr id="64" name="Picture 23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524375" y="22193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57</xdr:row>
      <xdr:rowOff>28575</xdr:rowOff>
    </xdr:from>
    <xdr:to>
      <xdr:col>2</xdr:col>
      <xdr:colOff>1476375</xdr:colOff>
      <xdr:row>58</xdr:row>
      <xdr:rowOff>28575</xdr:rowOff>
    </xdr:to>
    <xdr:pic>
      <xdr:nvPicPr>
        <xdr:cNvPr id="65" name="Picture 240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524375" y="23498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42</xdr:row>
      <xdr:rowOff>28575</xdr:rowOff>
    </xdr:from>
    <xdr:to>
      <xdr:col>3</xdr:col>
      <xdr:colOff>1409700</xdr:colOff>
      <xdr:row>42</xdr:row>
      <xdr:rowOff>933450</xdr:rowOff>
    </xdr:to>
    <xdr:pic>
      <xdr:nvPicPr>
        <xdr:cNvPr id="66" name="Picture 24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505575" y="17021175"/>
          <a:ext cx="904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33</xdr:row>
      <xdr:rowOff>19050</xdr:rowOff>
    </xdr:from>
    <xdr:to>
      <xdr:col>1</xdr:col>
      <xdr:colOff>1409700</xdr:colOff>
      <xdr:row>34</xdr:row>
      <xdr:rowOff>9525</xdr:rowOff>
    </xdr:to>
    <xdr:pic>
      <xdr:nvPicPr>
        <xdr:cNvPr id="67" name="Picture 242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495550" y="131540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466725</xdr:colOff>
      <xdr:row>39</xdr:row>
      <xdr:rowOff>28575</xdr:rowOff>
    </xdr:from>
    <xdr:to>
      <xdr:col>4</xdr:col>
      <xdr:colOff>1400175</xdr:colOff>
      <xdr:row>40</xdr:row>
      <xdr:rowOff>9525</xdr:rowOff>
    </xdr:to>
    <xdr:pic>
      <xdr:nvPicPr>
        <xdr:cNvPr id="68" name="Picture 24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8467725" y="15725775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30</xdr:row>
      <xdr:rowOff>9525</xdr:rowOff>
    </xdr:from>
    <xdr:to>
      <xdr:col>0</xdr:col>
      <xdr:colOff>1409700</xdr:colOff>
      <xdr:row>30</xdr:row>
      <xdr:rowOff>952500</xdr:rowOff>
    </xdr:to>
    <xdr:pic>
      <xdr:nvPicPr>
        <xdr:cNvPr id="69" name="Picture 244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95300" y="1184910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54</xdr:row>
      <xdr:rowOff>9525</xdr:rowOff>
    </xdr:from>
    <xdr:to>
      <xdr:col>0</xdr:col>
      <xdr:colOff>1438275</xdr:colOff>
      <xdr:row>54</xdr:row>
      <xdr:rowOff>942975</xdr:rowOff>
    </xdr:to>
    <xdr:pic>
      <xdr:nvPicPr>
        <xdr:cNvPr id="70" name="Picture 245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33400" y="22183725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51</xdr:row>
      <xdr:rowOff>28575</xdr:rowOff>
    </xdr:from>
    <xdr:to>
      <xdr:col>2</xdr:col>
      <xdr:colOff>1438275</xdr:colOff>
      <xdr:row>51</xdr:row>
      <xdr:rowOff>952500</xdr:rowOff>
    </xdr:to>
    <xdr:pic>
      <xdr:nvPicPr>
        <xdr:cNvPr id="71" name="Picture 246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524375" y="209073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533400</xdr:colOff>
      <xdr:row>51</xdr:row>
      <xdr:rowOff>28575</xdr:rowOff>
    </xdr:from>
    <xdr:to>
      <xdr:col>1</xdr:col>
      <xdr:colOff>1438275</xdr:colOff>
      <xdr:row>51</xdr:row>
      <xdr:rowOff>952500</xdr:rowOff>
    </xdr:to>
    <xdr:pic>
      <xdr:nvPicPr>
        <xdr:cNvPr id="72" name="Picture 247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533650" y="209073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54</xdr:row>
      <xdr:rowOff>28575</xdr:rowOff>
    </xdr:from>
    <xdr:to>
      <xdr:col>1</xdr:col>
      <xdr:colOff>1457325</xdr:colOff>
      <xdr:row>54</xdr:row>
      <xdr:rowOff>952500</xdr:rowOff>
    </xdr:to>
    <xdr:pic>
      <xdr:nvPicPr>
        <xdr:cNvPr id="73" name="Picture 248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543175" y="222027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39</xdr:row>
      <xdr:rowOff>0</xdr:rowOff>
    </xdr:from>
    <xdr:to>
      <xdr:col>3</xdr:col>
      <xdr:colOff>1476375</xdr:colOff>
      <xdr:row>39</xdr:row>
      <xdr:rowOff>942975</xdr:rowOff>
    </xdr:to>
    <xdr:pic>
      <xdr:nvPicPr>
        <xdr:cNvPr id="74" name="Picture 249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6496050" y="15697200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39</xdr:row>
      <xdr:rowOff>0</xdr:rowOff>
    </xdr:from>
    <xdr:to>
      <xdr:col>2</xdr:col>
      <xdr:colOff>1476375</xdr:colOff>
      <xdr:row>40</xdr:row>
      <xdr:rowOff>0</xdr:rowOff>
    </xdr:to>
    <xdr:pic>
      <xdr:nvPicPr>
        <xdr:cNvPr id="75" name="Picture 250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524375" y="156972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48</xdr:row>
      <xdr:rowOff>28575</xdr:rowOff>
    </xdr:from>
    <xdr:to>
      <xdr:col>1</xdr:col>
      <xdr:colOff>1447800</xdr:colOff>
      <xdr:row>48</xdr:row>
      <xdr:rowOff>952500</xdr:rowOff>
    </xdr:to>
    <xdr:pic>
      <xdr:nvPicPr>
        <xdr:cNvPr id="76" name="Picture 25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524125" y="19611975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57</xdr:row>
      <xdr:rowOff>28575</xdr:rowOff>
    </xdr:from>
    <xdr:to>
      <xdr:col>3</xdr:col>
      <xdr:colOff>1514475</xdr:colOff>
      <xdr:row>58</xdr:row>
      <xdr:rowOff>28575</xdr:rowOff>
    </xdr:to>
    <xdr:pic>
      <xdr:nvPicPr>
        <xdr:cNvPr id="77" name="Picture 252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6562725" y="234981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523875</xdr:colOff>
      <xdr:row>51</xdr:row>
      <xdr:rowOff>28575</xdr:rowOff>
    </xdr:from>
    <xdr:to>
      <xdr:col>0</xdr:col>
      <xdr:colOff>1438275</xdr:colOff>
      <xdr:row>51</xdr:row>
      <xdr:rowOff>952500</xdr:rowOff>
    </xdr:to>
    <xdr:pic>
      <xdr:nvPicPr>
        <xdr:cNvPr id="78" name="Picture 253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23875" y="209073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48</xdr:row>
      <xdr:rowOff>9525</xdr:rowOff>
    </xdr:from>
    <xdr:to>
      <xdr:col>5</xdr:col>
      <xdr:colOff>1447800</xdr:colOff>
      <xdr:row>48</xdr:row>
      <xdr:rowOff>942975</xdr:rowOff>
    </xdr:to>
    <xdr:pic>
      <xdr:nvPicPr>
        <xdr:cNvPr id="79" name="Picture 254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0534650" y="19592925"/>
          <a:ext cx="914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51</xdr:row>
      <xdr:rowOff>28575</xdr:rowOff>
    </xdr:from>
    <xdr:to>
      <xdr:col>4</xdr:col>
      <xdr:colOff>1457325</xdr:colOff>
      <xdr:row>51</xdr:row>
      <xdr:rowOff>952500</xdr:rowOff>
    </xdr:to>
    <xdr:pic>
      <xdr:nvPicPr>
        <xdr:cNvPr id="80" name="Picture 255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8562975" y="20907375"/>
          <a:ext cx="8953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54</xdr:row>
      <xdr:rowOff>19050</xdr:rowOff>
    </xdr:from>
    <xdr:to>
      <xdr:col>5</xdr:col>
      <xdr:colOff>1495425</xdr:colOff>
      <xdr:row>54</xdr:row>
      <xdr:rowOff>952500</xdr:rowOff>
    </xdr:to>
    <xdr:pic>
      <xdr:nvPicPr>
        <xdr:cNvPr id="81" name="Picture 256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0563225" y="22193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45</xdr:row>
      <xdr:rowOff>0</xdr:rowOff>
    </xdr:from>
    <xdr:to>
      <xdr:col>4</xdr:col>
      <xdr:colOff>1447800</xdr:colOff>
      <xdr:row>46</xdr:row>
      <xdr:rowOff>0</xdr:rowOff>
    </xdr:to>
    <xdr:pic>
      <xdr:nvPicPr>
        <xdr:cNvPr id="82" name="Picture 257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8496300" y="182880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48</xdr:row>
      <xdr:rowOff>9525</xdr:rowOff>
    </xdr:from>
    <xdr:to>
      <xdr:col>3</xdr:col>
      <xdr:colOff>1438275</xdr:colOff>
      <xdr:row>48</xdr:row>
      <xdr:rowOff>952500</xdr:rowOff>
    </xdr:to>
    <xdr:pic>
      <xdr:nvPicPr>
        <xdr:cNvPr id="83" name="Picture 259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6524625" y="195929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48</xdr:row>
      <xdr:rowOff>9525</xdr:rowOff>
    </xdr:from>
    <xdr:to>
      <xdr:col>2</xdr:col>
      <xdr:colOff>1419225</xdr:colOff>
      <xdr:row>48</xdr:row>
      <xdr:rowOff>952500</xdr:rowOff>
    </xdr:to>
    <xdr:pic>
      <xdr:nvPicPr>
        <xdr:cNvPr id="84" name="Picture 260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495800" y="195929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561975</xdr:colOff>
      <xdr:row>57</xdr:row>
      <xdr:rowOff>9525</xdr:rowOff>
    </xdr:from>
    <xdr:to>
      <xdr:col>4</xdr:col>
      <xdr:colOff>1485900</xdr:colOff>
      <xdr:row>57</xdr:row>
      <xdr:rowOff>952500</xdr:rowOff>
    </xdr:to>
    <xdr:pic>
      <xdr:nvPicPr>
        <xdr:cNvPr id="85" name="Picture 26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8562975" y="234791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24</xdr:row>
      <xdr:rowOff>0</xdr:rowOff>
    </xdr:from>
    <xdr:to>
      <xdr:col>3</xdr:col>
      <xdr:colOff>1485900</xdr:colOff>
      <xdr:row>25</xdr:row>
      <xdr:rowOff>0</xdr:rowOff>
    </xdr:to>
    <xdr:pic>
      <xdr:nvPicPr>
        <xdr:cNvPr id="86" name="Picture 262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6534150" y="92487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42</xdr:row>
      <xdr:rowOff>28575</xdr:rowOff>
    </xdr:from>
    <xdr:to>
      <xdr:col>1</xdr:col>
      <xdr:colOff>1447800</xdr:colOff>
      <xdr:row>42</xdr:row>
      <xdr:rowOff>952500</xdr:rowOff>
    </xdr:to>
    <xdr:pic>
      <xdr:nvPicPr>
        <xdr:cNvPr id="87" name="Picture 263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543175" y="17021175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485775</xdr:colOff>
      <xdr:row>9</xdr:row>
      <xdr:rowOff>28575</xdr:rowOff>
    </xdr:from>
    <xdr:to>
      <xdr:col>0</xdr:col>
      <xdr:colOff>1409700</xdr:colOff>
      <xdr:row>9</xdr:row>
      <xdr:rowOff>952500</xdr:rowOff>
    </xdr:to>
    <xdr:pic>
      <xdr:nvPicPr>
        <xdr:cNvPr id="88" name="Picture 264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5775" y="28003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30</xdr:row>
      <xdr:rowOff>28575</xdr:rowOff>
    </xdr:from>
    <xdr:to>
      <xdr:col>3</xdr:col>
      <xdr:colOff>1438275</xdr:colOff>
      <xdr:row>30</xdr:row>
      <xdr:rowOff>952500</xdr:rowOff>
    </xdr:to>
    <xdr:pic>
      <xdr:nvPicPr>
        <xdr:cNvPr id="89" name="Picture 265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6534150" y="1186815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48</xdr:row>
      <xdr:rowOff>9525</xdr:rowOff>
    </xdr:from>
    <xdr:to>
      <xdr:col>4</xdr:col>
      <xdr:colOff>1457325</xdr:colOff>
      <xdr:row>48</xdr:row>
      <xdr:rowOff>952500</xdr:rowOff>
    </xdr:to>
    <xdr:pic>
      <xdr:nvPicPr>
        <xdr:cNvPr id="90" name="Picture 266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8534400" y="19592925"/>
          <a:ext cx="9239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45</xdr:row>
      <xdr:rowOff>9525</xdr:rowOff>
    </xdr:from>
    <xdr:to>
      <xdr:col>5</xdr:col>
      <xdr:colOff>1352550</xdr:colOff>
      <xdr:row>45</xdr:row>
      <xdr:rowOff>952500</xdr:rowOff>
    </xdr:to>
    <xdr:pic>
      <xdr:nvPicPr>
        <xdr:cNvPr id="91" name="Picture 268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0639425" y="182975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21</xdr:row>
      <xdr:rowOff>0</xdr:rowOff>
    </xdr:from>
    <xdr:to>
      <xdr:col>3</xdr:col>
      <xdr:colOff>1409700</xdr:colOff>
      <xdr:row>22</xdr:row>
      <xdr:rowOff>0</xdr:rowOff>
    </xdr:to>
    <xdr:pic>
      <xdr:nvPicPr>
        <xdr:cNvPr id="92" name="Picture 269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6457950" y="7953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12</xdr:row>
      <xdr:rowOff>9525</xdr:rowOff>
    </xdr:from>
    <xdr:to>
      <xdr:col>1</xdr:col>
      <xdr:colOff>1428750</xdr:colOff>
      <xdr:row>12</xdr:row>
      <xdr:rowOff>952500</xdr:rowOff>
    </xdr:to>
    <xdr:pic>
      <xdr:nvPicPr>
        <xdr:cNvPr id="93" name="Picture 270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524125" y="407670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36</xdr:row>
      <xdr:rowOff>28575</xdr:rowOff>
    </xdr:from>
    <xdr:to>
      <xdr:col>3</xdr:col>
      <xdr:colOff>1476375</xdr:colOff>
      <xdr:row>37</xdr:row>
      <xdr:rowOff>28575</xdr:rowOff>
    </xdr:to>
    <xdr:pic>
      <xdr:nvPicPr>
        <xdr:cNvPr id="94" name="Picture 27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6524625" y="14430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33</xdr:row>
      <xdr:rowOff>0</xdr:rowOff>
    </xdr:from>
    <xdr:to>
      <xdr:col>2</xdr:col>
      <xdr:colOff>1400175</xdr:colOff>
      <xdr:row>34</xdr:row>
      <xdr:rowOff>28575</xdr:rowOff>
    </xdr:to>
    <xdr:pic>
      <xdr:nvPicPr>
        <xdr:cNvPr id="95" name="Picture 272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4448175" y="131349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561975</xdr:colOff>
      <xdr:row>51</xdr:row>
      <xdr:rowOff>0</xdr:rowOff>
    </xdr:from>
    <xdr:to>
      <xdr:col>5</xdr:col>
      <xdr:colOff>1514475</xdr:colOff>
      <xdr:row>52</xdr:row>
      <xdr:rowOff>28575</xdr:rowOff>
    </xdr:to>
    <xdr:pic>
      <xdr:nvPicPr>
        <xdr:cNvPr id="96" name="Picture 273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0563225" y="2087880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39</xdr:row>
      <xdr:rowOff>19050</xdr:rowOff>
    </xdr:from>
    <xdr:to>
      <xdr:col>5</xdr:col>
      <xdr:colOff>1457325</xdr:colOff>
      <xdr:row>39</xdr:row>
      <xdr:rowOff>952500</xdr:rowOff>
    </xdr:to>
    <xdr:pic>
      <xdr:nvPicPr>
        <xdr:cNvPr id="97" name="Picture 275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0525125" y="15716250"/>
          <a:ext cx="93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504825</xdr:colOff>
      <xdr:row>51</xdr:row>
      <xdr:rowOff>28575</xdr:rowOff>
    </xdr:from>
    <xdr:to>
      <xdr:col>3</xdr:col>
      <xdr:colOff>1419225</xdr:colOff>
      <xdr:row>51</xdr:row>
      <xdr:rowOff>952500</xdr:rowOff>
    </xdr:to>
    <xdr:pic>
      <xdr:nvPicPr>
        <xdr:cNvPr id="98" name="Picture 276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6505575" y="209073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495300</xdr:colOff>
      <xdr:row>42</xdr:row>
      <xdr:rowOff>28575</xdr:rowOff>
    </xdr:from>
    <xdr:to>
      <xdr:col>5</xdr:col>
      <xdr:colOff>1409700</xdr:colOff>
      <xdr:row>42</xdr:row>
      <xdr:rowOff>952500</xdr:rowOff>
    </xdr:to>
    <xdr:pic>
      <xdr:nvPicPr>
        <xdr:cNvPr id="99" name="Picture 277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0496550" y="17021175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9</xdr:row>
      <xdr:rowOff>28575</xdr:rowOff>
    </xdr:from>
    <xdr:to>
      <xdr:col>4</xdr:col>
      <xdr:colOff>1438275</xdr:colOff>
      <xdr:row>9</xdr:row>
      <xdr:rowOff>952500</xdr:rowOff>
    </xdr:to>
    <xdr:pic>
      <xdr:nvPicPr>
        <xdr:cNvPr id="100" name="Picture 279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8524875" y="28003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47625</xdr:colOff>
      <xdr:row>3</xdr:row>
      <xdr:rowOff>323850</xdr:rowOff>
    </xdr:to>
    <xdr:pic>
      <xdr:nvPicPr>
        <xdr:cNvPr id="101" name="Picture 280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0" y="0"/>
          <a:ext cx="60483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0</xdr:row>
      <xdr:rowOff>0</xdr:rowOff>
    </xdr:from>
    <xdr:to>
      <xdr:col>6</xdr:col>
      <xdr:colOff>9525</xdr:colOff>
      <xdr:row>4</xdr:row>
      <xdr:rowOff>0</xdr:rowOff>
    </xdr:to>
    <xdr:pic>
      <xdr:nvPicPr>
        <xdr:cNvPr id="102" name="Picture 283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6029325" y="0"/>
          <a:ext cx="5981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1095375</xdr:colOff>
      <xdr:row>0</xdr:row>
      <xdr:rowOff>85725</xdr:rowOff>
    </xdr:from>
    <xdr:to>
      <xdr:col>5</xdr:col>
      <xdr:colOff>638175</xdr:colOff>
      <xdr:row>1</xdr:row>
      <xdr:rowOff>180975</xdr:rowOff>
    </xdr:to>
    <xdr:sp>
      <xdr:nvSpPr>
        <xdr:cNvPr id="103" name="AutoShape 284"/>
        <xdr:cNvSpPr>
          <a:spLocks/>
        </xdr:cNvSpPr>
      </xdr:nvSpPr>
      <xdr:spPr>
        <a:xfrm>
          <a:off x="7096125" y="85725"/>
          <a:ext cx="354330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gradFill rotWithShape="1">
                <a:gsLst>
                  <a:gs pos="0">
                    <a:srgbClr val="C0C0C0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atin typeface="Times New Roman"/>
              <a:cs typeface="Times New Roman"/>
            </a:rPr>
            <a:t>Capo Corporation
</a:t>
          </a:r>
        </a:p>
      </xdr:txBody>
    </xdr:sp>
    <xdr:clientData/>
  </xdr:twoCellAnchor>
  <xdr:twoCellAnchor>
    <xdr:from>
      <xdr:col>4</xdr:col>
      <xdr:colOff>828675</xdr:colOff>
      <xdr:row>1</xdr:row>
      <xdr:rowOff>257175</xdr:rowOff>
    </xdr:from>
    <xdr:to>
      <xdr:col>4</xdr:col>
      <xdr:colOff>1238250</xdr:colOff>
      <xdr:row>2</xdr:row>
      <xdr:rowOff>142875</xdr:rowOff>
    </xdr:to>
    <xdr:sp>
      <xdr:nvSpPr>
        <xdr:cNvPr id="104" name="AutoShape 285"/>
        <xdr:cNvSpPr>
          <a:spLocks/>
        </xdr:cNvSpPr>
      </xdr:nvSpPr>
      <xdr:spPr>
        <a:xfrm>
          <a:off x="8829675" y="609600"/>
          <a:ext cx="40957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400" kern="10" spc="0">
              <a:ln w="0" cmpd="sng">
                <a:noFill/>
              </a:ln>
              <a:solidFill>
                <a:srgbClr val="000000"/>
              </a:solidFill>
              <a:latin typeface="English111 Vivace BT"/>
              <a:cs typeface="English111 Vivace BT"/>
            </a:rPr>
            <a:t>presents</a:t>
          </a:r>
        </a:p>
      </xdr:txBody>
    </xdr:sp>
    <xdr:clientData/>
  </xdr:twoCellAnchor>
  <xdr:twoCellAnchor>
    <xdr:from>
      <xdr:col>3</xdr:col>
      <xdr:colOff>1895475</xdr:colOff>
      <xdr:row>2</xdr:row>
      <xdr:rowOff>228600</xdr:rowOff>
    </xdr:from>
    <xdr:to>
      <xdr:col>5</xdr:col>
      <xdr:colOff>333375</xdr:colOff>
      <xdr:row>3</xdr:row>
      <xdr:rowOff>228600</xdr:rowOff>
    </xdr:to>
    <xdr:sp>
      <xdr:nvSpPr>
        <xdr:cNvPr id="105" name="AutoShape 286"/>
        <xdr:cNvSpPr>
          <a:spLocks/>
        </xdr:cNvSpPr>
      </xdr:nvSpPr>
      <xdr:spPr>
        <a:xfrm>
          <a:off x="7896225" y="923925"/>
          <a:ext cx="243840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i="1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Indovina Chi è!</a:t>
          </a:r>
        </a:p>
      </xdr:txBody>
    </xdr:sp>
    <xdr:clientData/>
  </xdr:twoCellAnchor>
  <xdr:twoCellAnchor>
    <xdr:from>
      <xdr:col>3</xdr:col>
      <xdr:colOff>114300</xdr:colOff>
      <xdr:row>7</xdr:row>
      <xdr:rowOff>28575</xdr:rowOff>
    </xdr:from>
    <xdr:to>
      <xdr:col>3</xdr:col>
      <xdr:colOff>1895475</xdr:colOff>
      <xdr:row>7</xdr:row>
      <xdr:rowOff>228600</xdr:rowOff>
    </xdr:to>
    <xdr:sp>
      <xdr:nvSpPr>
        <xdr:cNvPr id="106" name="AutoShape 287">
          <a:hlinkClick r:id="rId103"/>
        </xdr:cNvPr>
        <xdr:cNvSpPr>
          <a:spLocks/>
        </xdr:cNvSpPr>
      </xdr:nvSpPr>
      <xdr:spPr>
        <a:xfrm>
          <a:off x="6115050" y="2266950"/>
          <a:ext cx="17811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Marcocap24@virgilio.it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64"/>
  <sheetViews>
    <sheetView showGridLines="0" tabSelected="1" zoomScale="75" zoomScaleNormal="75" workbookViewId="0" topLeftCell="A1">
      <selection activeCell="E59" sqref="E59"/>
    </sheetView>
  </sheetViews>
  <sheetFormatPr defaultColWidth="9.140625" defaultRowHeight="12.75"/>
  <cols>
    <col min="1" max="5" width="30.00390625" style="37" customWidth="1"/>
    <col min="6" max="6" width="30.00390625" style="37" bestFit="1" customWidth="1"/>
    <col min="7" max="24" width="9.140625" style="37" customWidth="1"/>
    <col min="25" max="25" width="2.7109375" style="37" customWidth="1"/>
    <col min="26" max="26" width="9.140625" style="37" hidden="1" customWidth="1"/>
    <col min="27" max="16384" width="9.140625" style="37" customWidth="1"/>
  </cols>
  <sheetData>
    <row r="1" spans="1:6" ht="27.75" customHeight="1" thickTop="1">
      <c r="A1" s="35"/>
      <c r="B1" s="36"/>
      <c r="C1" s="36"/>
      <c r="D1" s="60"/>
      <c r="E1" s="60"/>
      <c r="F1" s="61"/>
    </row>
    <row r="2" spans="1:6" ht="27" customHeight="1">
      <c r="A2" s="38"/>
      <c r="B2" s="5"/>
      <c r="C2" s="5"/>
      <c r="D2" s="62"/>
      <c r="E2" s="62"/>
      <c r="F2" s="63"/>
    </row>
    <row r="3" spans="1:6" ht="27.75" customHeight="1" thickBot="1">
      <c r="A3" s="38"/>
      <c r="B3" s="5"/>
      <c r="C3" s="5"/>
      <c r="D3" s="62"/>
      <c r="E3" s="62"/>
      <c r="F3" s="63"/>
    </row>
    <row r="4" spans="1:6" ht="26.25" customHeight="1" thickTop="1">
      <c r="A4" s="58"/>
      <c r="B4" s="59"/>
      <c r="C4" s="59"/>
      <c r="D4" s="62"/>
      <c r="E4" s="62"/>
      <c r="F4" s="63"/>
    </row>
    <row r="5" spans="1:7" ht="24" customHeight="1">
      <c r="A5" s="43" t="s">
        <v>2</v>
      </c>
      <c r="B5" s="44"/>
      <c r="C5" s="44"/>
      <c r="D5" s="45"/>
      <c r="E5" s="52" t="s">
        <v>1</v>
      </c>
      <c r="F5" s="53"/>
      <c r="G5" s="39"/>
    </row>
    <row r="6" spans="1:7" ht="18" customHeight="1">
      <c r="A6" s="46"/>
      <c r="B6" s="47"/>
      <c r="C6" s="47"/>
      <c r="D6" s="48"/>
      <c r="E6" s="54"/>
      <c r="F6" s="55"/>
      <c r="G6" s="39"/>
    </row>
    <row r="7" spans="1:6" ht="25.5">
      <c r="A7" s="46"/>
      <c r="B7" s="47"/>
      <c r="C7" s="47"/>
      <c r="D7" s="48"/>
      <c r="E7" s="2">
        <f>COUNTIF(A12:F60,"si,**")</f>
        <v>0</v>
      </c>
      <c r="F7" s="3" t="s">
        <v>0</v>
      </c>
    </row>
    <row r="8" spans="1:6" ht="26.25" customHeight="1" thickBot="1">
      <c r="A8" s="49"/>
      <c r="B8" s="50"/>
      <c r="C8" s="50"/>
      <c r="D8" s="51"/>
      <c r="E8" s="56" t="str">
        <f>IF(E7=0,"Inizia pure pivello",IF(E7&gt;=90,"YOU ARE THE BEST!",IF(E7&gt;=75,"Sei proprio malato",IF(E7&gt;=60,"Esperto",IF(E7&gt;=45,"Sufficiente",IF(E7&gt;=30,"Mediocre",IF(E7&gt;=15,"Studia di più",IF(E7&lt;15,"Scarsino"))))))))</f>
        <v>Inizia pure pivello</v>
      </c>
      <c r="F8" s="57"/>
    </row>
    <row r="9" spans="1:6" ht="15.75" customHeight="1" thickBot="1" thickTop="1">
      <c r="A9" s="34"/>
      <c r="B9" s="1"/>
      <c r="C9" s="1"/>
      <c r="D9" s="1"/>
      <c r="E9" s="4"/>
      <c r="F9" s="33"/>
    </row>
    <row r="10" spans="1:6" ht="75" customHeight="1" thickBot="1" thickTop="1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</row>
    <row r="11" spans="1:6" ht="13.5" thickBot="1">
      <c r="A11" s="13"/>
      <c r="B11" s="7"/>
      <c r="C11" s="7"/>
      <c r="D11" s="7"/>
      <c r="E11" s="42"/>
      <c r="F11" s="14"/>
    </row>
    <row r="12" spans="1:6" ht="13.5" thickBot="1">
      <c r="A12" s="15" t="str">
        <f>IF(A11="","Inizio difficilotto eh!?",IF(A11="Tarcisio Burgnich","Si, ottimo inizio!B8","Riprova, sarai più fortunato"))</f>
        <v>Inizio difficilotto eh!?</v>
      </c>
      <c r="B12" s="8" t="str">
        <f>IF(B11="","Questa è un po’ più facile",IF(B11="aitor karanka","Si,","Non và!"))</f>
        <v>Questa è un po’ più facile</v>
      </c>
      <c r="C12" s="8" t="str">
        <f>IF(C11="","Questa la sanno anche i bambini",IF(C11="lothar matthaus","Si, giusto","Ma nooooooooo, dai!"))</f>
        <v>Questa la sanno anche i bambini</v>
      </c>
      <c r="D12" s="8" t="str">
        <f>IF(D11="","Quest' c'est plus fasil",IF(D11="jean pierre papin","Si, è lui","Ma dai, questa devi saperla"))</f>
        <v>Quest' c'est plus fasil</v>
      </c>
      <c r="E12" s="8" t="str">
        <f>IF(E11="","Difficile ma non troppo",IF(E11="carlos valderrama","Si, sei molto competente","Eh no, non è Gullit con le meches :-D"))</f>
        <v>Difficile ma non troppo</v>
      </c>
      <c r="F12" s="16" t="str">
        <f>IF(F11="","Eh si,, ho trovato pure lui...",IF(F11="marco pacione","Si, bravo, non era molto facile","Mi sa che ne indovini tante quante i suoi goal"))</f>
        <v>Eh si,, ho trovato pure lui...</v>
      </c>
    </row>
    <row r="13" spans="1:6" ht="75" customHeight="1" thickBot="1">
      <c r="A13" s="17">
        <v>7</v>
      </c>
      <c r="B13" s="6">
        <v>8</v>
      </c>
      <c r="C13" s="6">
        <v>9</v>
      </c>
      <c r="D13" s="6">
        <v>10</v>
      </c>
      <c r="E13" s="6">
        <v>11</v>
      </c>
      <c r="F13" s="18">
        <v>12</v>
      </c>
    </row>
    <row r="14" spans="1:6" ht="13.5" thickBot="1">
      <c r="A14" s="13"/>
      <c r="B14" s="7"/>
      <c r="C14" s="7"/>
      <c r="D14" s="7"/>
      <c r="E14" s="7"/>
      <c r="F14" s="14"/>
    </row>
    <row r="15" spans="1:6" ht="13.5" thickBot="1">
      <c r="A15" s="15" t="str">
        <f>IF(A14="","Giocatore attuale, è facile",IF(A14="marcello castellini","Si, è lui","Riprova"))</f>
        <v>Giocatore attuale, è facile</v>
      </c>
      <c r="B15" s="8" t="str">
        <f>IF(B14="","Questa è per veri intenditori",IF(B14="Vinicio","Si, complimentiiiiiii :-))","Non è lui"))</f>
        <v>Questa è per veri intenditori</v>
      </c>
      <c r="C15" s="8" t="str">
        <f>IF(C14="","Questa è tosta",IF(C14="giuseppe meazza","Si, ma quante ne sai?","Studia..."))</f>
        <v>Questa è tosta</v>
      </c>
      <c r="D15" s="8" t="str">
        <f>IF(D14="","Non ti confondere!",IF(D14="alfredo di stefano","Si, bravissimo","Sembra ma non è"))</f>
        <v>Non ti confondere!</v>
      </c>
      <c r="E15" s="8" t="str">
        <f>IF(E14="","Vediamo quante ne sai",IF(E14="Luc Nilis","Si, esatto","Ma nooooo, riprova"))</f>
        <v>Vediamo quante ne sai</v>
      </c>
      <c r="F15" s="16" t="str">
        <f>IF(F14="","Scrivi bene!!!",IF(F14="andrei kanchelskis","Si, OK","No, non è lui"))</f>
        <v>Scrivi bene!!!</v>
      </c>
    </row>
    <row r="16" spans="1:6" ht="75" customHeight="1" thickBot="1">
      <c r="A16" s="17">
        <v>13</v>
      </c>
      <c r="B16" s="6">
        <v>14</v>
      </c>
      <c r="C16" s="6">
        <v>15</v>
      </c>
      <c r="D16" s="6">
        <v>16</v>
      </c>
      <c r="E16" s="6">
        <v>17</v>
      </c>
      <c r="F16" s="18">
        <v>18</v>
      </c>
    </row>
    <row r="17" spans="1:6" ht="13.5" thickBot="1">
      <c r="A17" s="13"/>
      <c r="B17" s="7"/>
      <c r="C17" s="7"/>
      <c r="D17" s="7"/>
      <c r="E17" s="7"/>
      <c r="F17" s="14"/>
    </row>
    <row r="18" spans="1:6" ht="13.5" thickBot="1">
      <c r="A18" s="15" t="str">
        <f>IF(A17="","Zi che la sai!",IF(A17="zizi vryzas","Si, non potevi sbagliare","Hai bevuto?"))</f>
        <v>Zi che la sai!</v>
      </c>
      <c r="B18" s="8" t="str">
        <f>IF(B17="","Se non la sai...",IF(B17="giuseppe signori","Si, è proprio lui","Ok, spegni il pc e vai a dormire..."))</f>
        <v>Se non la sai...</v>
      </c>
      <c r="C18" s="8" t="str">
        <f>IF(C17="","Oh chi è!?",IF(C17="jose chamot","Si, 6 bravo","No, ti sei confuso"))</f>
        <v>Oh chi è!?</v>
      </c>
      <c r="D18" s="8" t="str">
        <f>IF(D17="","E' proprio lui!",IF(D17="bruce grobbelaar","Si,!!!!","NO, ripensaci"))</f>
        <v>E' proprio lui!</v>
      </c>
      <c r="E18" s="8" t="str">
        <f>IF(E17="","Che viso serio...",IF(E17="igor kolyvanov","Si, dalla russia con furore","Noo"))</f>
        <v>Che viso serio...</v>
      </c>
      <c r="F18" s="16" t="str">
        <f>IF(F17="","Facilissima",IF(F17="marcio amoroso","Si, ma non te la tirare, era facile","Lascia stare"))</f>
        <v>Facilissima</v>
      </c>
    </row>
    <row r="19" spans="1:6" ht="75" customHeight="1" thickBot="1">
      <c r="A19" s="17">
        <v>19</v>
      </c>
      <c r="B19" s="6">
        <v>20</v>
      </c>
      <c r="C19" s="6">
        <v>21</v>
      </c>
      <c r="D19" s="6">
        <v>22</v>
      </c>
      <c r="E19" s="6">
        <v>23</v>
      </c>
      <c r="F19" s="18">
        <v>24</v>
      </c>
    </row>
    <row r="20" spans="1:6" ht="13.5" thickBot="1">
      <c r="A20" s="13"/>
      <c r="B20" s="7"/>
      <c r="C20" s="7"/>
      <c r="D20" s="7"/>
      <c r="E20" s="7"/>
      <c r="F20" s="14"/>
    </row>
    <row r="21" spans="1:6" ht="13.5" thickBot="1">
      <c r="A21" s="15" t="str">
        <f>IF(A20="","Chi mai sarà?!",IF(A20="luis Hernandez","Si, Ma le sai proprio tutte!","Oh nooo"))</f>
        <v>Chi mai sarà?!</v>
      </c>
      <c r="B21" s="8" t="str">
        <f>IF(B20="","A volte ritornano",IF(B20="ian rush","Si, ti devo rispondere….","NO, ma non ti sei perso niente..."))</f>
        <v>A volte ritornano</v>
      </c>
      <c r="C21" s="8" t="str">
        <f>IF(C20="","Semplice",IF(C20="alemao","SI, ma non ti gasare troppo","Sei daltonico?"))</f>
        <v>Semplice</v>
      </c>
      <c r="D21" s="8" t="str">
        <f>IF(D20="","Ci siamo?! Non è facile",IF(D20="johan walem","Si, olè","Oh nooo"))</f>
        <v>Ci siamo?! Non è facile</v>
      </c>
      <c r="E21" s="8" t="str">
        <f>IF(E20="","Oink",IF(E20="carlo ancelotti","Si, bravo","Un maiale nn può giocare, ritirati!"))</f>
        <v>Oink</v>
      </c>
      <c r="F21" s="16" t="str">
        <f>IF(F20="","Non ti confondere",IF(F20="ibrhim ba","Si, hai buona memoria","pardon.."))</f>
        <v>Non ti confondere</v>
      </c>
    </row>
    <row r="22" spans="1:6" ht="75" customHeight="1" thickBot="1">
      <c r="A22" s="17">
        <v>25</v>
      </c>
      <c r="B22" s="6">
        <v>26</v>
      </c>
      <c r="C22" s="6">
        <v>27</v>
      </c>
      <c r="D22" s="6">
        <v>28</v>
      </c>
      <c r="E22" s="6">
        <v>29</v>
      </c>
      <c r="F22" s="18">
        <v>30</v>
      </c>
    </row>
    <row r="23" spans="1:6" ht="13.5" thickBot="1">
      <c r="A23" s="13"/>
      <c r="B23" s="7"/>
      <c r="C23" s="7"/>
      <c r="D23" s="7"/>
      <c r="E23" s="7"/>
      <c r="F23" s="14"/>
    </row>
    <row r="24" spans="1:6" ht="13.5" thickBot="1">
      <c r="A24" s="15" t="str">
        <f>IF(A23="","Occhio alla sintassi",IF(A23="jari litmanen","SI, e chi pensavi che fosse?","ASD…ma ci arrivi a 10 punti?!"))</f>
        <v>Occhio alla sintassi</v>
      </c>
      <c r="B24" s="8" t="str">
        <f>IF(B23="","Quindi?",IF(B23="kevin keegan","Si, bravino","NO, ma non è semplice"))</f>
        <v>Quindi?</v>
      </c>
      <c r="C24" s="8" t="str">
        <f>IF(C23="","Ci vuoi provare?",IF(C23="gary lineker","Si, sei un grande","Sorry, try again"))</f>
        <v>Ci vuoi provare?</v>
      </c>
      <c r="D24" s="8" t="str">
        <f>IF(D23="","per i granata",IF(D23="vincenzo scifo","SI, ti devo rispondere","Non ci siamo"))</f>
        <v>per i granata</v>
      </c>
      <c r="E24" s="8" t="str">
        <f>IF(E23="","Mission Impossible!!!",IF(E23="anton polster","SI, BENISSIMO!","Riprova dai"))</f>
        <v>Mission Impossible!!!</v>
      </c>
      <c r="F24" s="16" t="str">
        <f>IF(F23="","Bella questa",IF(F23="johan cruyff","SI, era facile","Peccato, non è lui"))</f>
        <v>Bella questa</v>
      </c>
    </row>
    <row r="25" spans="1:6" ht="75" customHeight="1" thickBot="1">
      <c r="A25" s="17">
        <v>31</v>
      </c>
      <c r="B25" s="6">
        <v>32</v>
      </c>
      <c r="C25" s="6">
        <v>33</v>
      </c>
      <c r="D25" s="6">
        <v>34</v>
      </c>
      <c r="E25" s="6">
        <v>35</v>
      </c>
      <c r="F25" s="18">
        <v>36</v>
      </c>
    </row>
    <row r="26" spans="1:6" ht="13.5" thickBot="1">
      <c r="A26" s="13"/>
      <c r="B26" s="7"/>
      <c r="C26" s="7"/>
      <c r="D26" s="7"/>
      <c r="E26" s="7"/>
      <c r="F26" s="19"/>
    </row>
    <row r="27" spans="1:6" ht="13.5" thickBot="1">
      <c r="A27" s="15" t="str">
        <f>IF(A26="","Occhio a come scrivi",IF(A26="boudewijn zenden","SI, è lui","Forse hai scritto male...A11"))</f>
        <v>Occhio a come scrivi</v>
      </c>
      <c r="B27" s="8" t="str">
        <f>IF(B26="","Se non la sai...",IF(B26="alessandro gamberini","SI, Comlimenti","Non va!"))</f>
        <v>Se non la sai...</v>
      </c>
      <c r="C27" s="8" t="str">
        <f>IF(C26="","E' lui, è lui!!!",IF(C26="Hugo sanchez","SI, grandeeee","Chissà, forse non eri ancora nato..."))</f>
        <v>E' lui, è lui!!!</v>
      </c>
      <c r="D27" s="8" t="str">
        <f>IF(D26="","Difficilotta",IF(D26="stephane chapuisat","SI, Sei un Fenomeno!","Ritenta"))</f>
        <v>Difficilotta</v>
      </c>
      <c r="E27" s="8" t="str">
        <f>IF(E26="","Semplicissima",IF(E26="alessandro del piero","SI, non potevi proprio sbagliare","Il tuo pc entro 30 sec. Esploderà -.-"))</f>
        <v>Semplicissima</v>
      </c>
      <c r="F27" s="16" t="str">
        <f>IF(F26="","Aaaaaah Che urlo!",IF(F26="Brian laudrup","SI, è proprio lui","Ritenta, sarai più fortunato"))</f>
        <v>Aaaaaah Che urlo!</v>
      </c>
    </row>
    <row r="28" spans="1:6" ht="75" customHeight="1" thickBot="1">
      <c r="A28" s="17">
        <v>37</v>
      </c>
      <c r="B28" s="6">
        <v>38</v>
      </c>
      <c r="C28" s="6">
        <v>39</v>
      </c>
      <c r="D28" s="6">
        <v>40</v>
      </c>
      <c r="E28" s="6">
        <v>41</v>
      </c>
      <c r="F28" s="18">
        <v>42</v>
      </c>
    </row>
    <row r="29" spans="1:6" ht="13.5" thickBot="1">
      <c r="A29" s="13"/>
      <c r="B29" s="13"/>
      <c r="C29" s="7"/>
      <c r="D29" s="7"/>
      <c r="E29" s="7"/>
      <c r="F29" s="19"/>
    </row>
    <row r="30" spans="1:6" ht="13.5" thickBot="1">
      <c r="A30" s="15" t="str">
        <f>IF(A29="","Vai, sù",IF(A29="lev yashin","SI, molto bravo","Errato"))</f>
        <v>Vai, sù</v>
      </c>
      <c r="B30" s="8" t="str">
        <f>IF(B29="","Sentiamo questa",IF(B29="Carlo parola","SI, la conosce anche un bambino","Ma vai a giocare con la Barbie"))</f>
        <v>Sentiamo questa</v>
      </c>
      <c r="C30" s="8" t="str">
        <f>IF(C29="","Questa la sai",IF(C29="Karl Heinz Rummenigge","SI, facilissima","Ma la guardi la tv?"))</f>
        <v>Questa la sai</v>
      </c>
      <c r="D30" s="8" t="str">
        <f>IF(D29="","Se sbagli...",IF(D29="fabio bilica","SI, troppo facile","Vergognati"))</f>
        <v>Se sbagli...</v>
      </c>
      <c r="E30" s="8" t="str">
        <f>IF(E29="","Allora?",IF(E29="Christoph METZELDER","SI, complimenti","No, non è lui"))</f>
        <v>Allora?</v>
      </c>
      <c r="F30" s="16" t="str">
        <f>IF(F29="","Bella questa",IF(F29="daniel passarella","SI, era bravo eh!","Ma no dai, non è Zenga!."))</f>
        <v>Bella questa</v>
      </c>
    </row>
    <row r="31" spans="1:6" ht="75" customHeight="1" thickBot="1">
      <c r="A31" s="17">
        <v>43</v>
      </c>
      <c r="B31" s="6">
        <v>44</v>
      </c>
      <c r="C31" s="6">
        <v>45</v>
      </c>
      <c r="D31" s="6">
        <v>46</v>
      </c>
      <c r="E31" s="6">
        <v>47</v>
      </c>
      <c r="F31" s="18">
        <v>48</v>
      </c>
    </row>
    <row r="32" spans="1:6" ht="13.5" thickBot="1">
      <c r="A32" s="13"/>
      <c r="B32" s="7"/>
      <c r="C32" s="7"/>
      <c r="D32" s="7"/>
      <c r="E32" s="7"/>
      <c r="F32" s="14"/>
    </row>
    <row r="33" spans="1:6" ht="13.5" thickBot="1">
      <c r="A33" s="15" t="str">
        <f>IF(A32="","Eh, son domande per tifosi anziani",IF(A32="Paolo pulici","SI, ma non usare google!!!","No, non è Cabrini..."))</f>
        <v>Eh, son domande per tifosi anziani</v>
      </c>
      <c r="B33" s="8" t="str">
        <f>IF(B32="","Impossibile!!!",IF(B32="egidio notaristefano","SI, congratulazioni","Risposta sbagliata"))</f>
        <v>Impossibile!!!</v>
      </c>
      <c r="C33" s="8" t="str">
        <f>IF(C32="","Dimmi questa se la sai",IF(C32="fausto pari","Si, giustissimo","Sembrava ma non è lui"))</f>
        <v>Dimmi questa se la sai</v>
      </c>
      <c r="D33" s="8" t="str">
        <f>IF(D32="","Facile no!?",IF(D32="TOMAS HUBSCHMAN","SI, sei un campione","Eh no, eh no, eh no"))</f>
        <v>Facile no!?</v>
      </c>
      <c r="E33" s="8" t="str">
        <f>IF(E32="","Prova",IF(E32="Christian Ziege","SI, bravo bravo","Sbagli giocatore"))</f>
        <v>Prova</v>
      </c>
      <c r="F33" s="16" t="str">
        <f>IF(F32="","Quanti di voi lo ricordano?",IF(F32="edu marangon","SI, giusto","Hai ragione, è molto difficile"))</f>
        <v>Quanti di voi lo ricordano?</v>
      </c>
    </row>
    <row r="34" spans="1:6" ht="72.75" customHeight="1" thickBot="1">
      <c r="A34" s="17">
        <v>49</v>
      </c>
      <c r="B34" s="6">
        <v>50</v>
      </c>
      <c r="C34" s="6">
        <v>51</v>
      </c>
      <c r="D34" s="6">
        <v>52</v>
      </c>
      <c r="E34" s="6">
        <v>53</v>
      </c>
      <c r="F34" s="18">
        <v>54</v>
      </c>
    </row>
    <row r="35" spans="1:6" ht="13.5" thickBot="1">
      <c r="A35" s="13"/>
      <c r="B35" s="7"/>
      <c r="C35" s="7"/>
      <c r="D35" s="7"/>
      <c r="E35" s="7"/>
      <c r="F35" s="14"/>
    </row>
    <row r="36" spans="1:6" ht="13.5" thickBot="1">
      <c r="A36" s="15" t="str">
        <f>IF(A35="","Allora?",IF(A35="florin raducioiu","SI, sei competente","Spiacente, non è lui"))</f>
        <v>Allora?</v>
      </c>
      <c r="B36" s="8" t="str">
        <f>IF(B35="","Torniamo in Italia",IF(B35="nicola caccia","SI, bravo","Riprova, non è impossibile"))</f>
        <v>Torniamo in Italia</v>
      </c>
      <c r="C36" s="8" t="str">
        <f>IF(C35="","Dai",IF(C35="Yildiray Basturk","SI, esatto","No, non è Teo Mammuccari"))</f>
        <v>Dai</v>
      </c>
      <c r="D36" s="8" t="str">
        <f>IF(D35="","E' dura",IF(D35="fausto salsano","SI, 6 fantastico","Sbagliato"))</f>
        <v>E' dura</v>
      </c>
      <c r="E36" s="8" t="str">
        <f>IF(E35="","Allora?",IF(E35="claudio gentile","SI, congratulazioni","Ma che juventino sei!?!?!?!?!"))</f>
        <v>Allora?</v>
      </c>
      <c r="F36" s="16" t="str">
        <f>IF(F35="","ET",IF(F35="Darko pancev","SI, non era difficile","sei un Ramarro!!!"))</f>
        <v>ET</v>
      </c>
    </row>
    <row r="37" spans="1:6" ht="75" customHeight="1" thickBot="1">
      <c r="A37" s="17">
        <v>55</v>
      </c>
      <c r="B37" s="6">
        <v>56</v>
      </c>
      <c r="C37" s="6">
        <v>57</v>
      </c>
      <c r="D37" s="6">
        <v>58</v>
      </c>
      <c r="E37" s="6">
        <v>59</v>
      </c>
      <c r="F37" s="18">
        <v>60</v>
      </c>
    </row>
    <row r="38" spans="1:6" ht="13.5" thickBot="1">
      <c r="A38" s="13"/>
      <c r="B38" s="7"/>
      <c r="C38" s="7"/>
      <c r="D38" s="7"/>
      <c r="E38" s="7"/>
      <c r="F38" s="14"/>
    </row>
    <row r="39" spans="1:6" ht="13.5" thickBot="1">
      <c r="A39" s="15" t="str">
        <f>IF(A38="","Eccolo",IF(A38="gabriele oriali","SI, ","Eh no, no, no"))</f>
        <v>Eccolo</v>
      </c>
      <c r="B39" s="8" t="str">
        <f>IF(B38="","Non ce la fai più?",IF(B38="francesco colonnese","SI, fenomenale","Risposta errata"))</f>
        <v>Non ce la fai più?</v>
      </c>
      <c r="C39" s="8" t="str">
        <f>IF(C38="","Ti vuoi ritirare?",IF(C38="eusebio","SI, 6 mitico","No no "))</f>
        <v>Ti vuoi ritirare?</v>
      </c>
      <c r="D39" s="8" t="str">
        <f>IF(D38="","Ma ne mancano ancora 43!!!",IF(D38="wim jonk","SI, chiaro","Smettila di giocare, 6 scandaloso"))</f>
        <v>Ma ne mancano ancora 43!!!</v>
      </c>
      <c r="E39" s="8" t="str">
        <f>IF(E38="","Mission impossible",IF(E38="Eric Carriere","SI, 6 il migliore","No, ancora più difficile"))</f>
        <v>Mission impossible</v>
      </c>
      <c r="F39" s="16" t="str">
        <f>IF(F38="","Dai che ce la fai",IF(F38="Domenico marocchino","SI, grande","Eh no, questa è per juventini DOC!"))</f>
        <v>Dai che ce la fai</v>
      </c>
    </row>
    <row r="40" spans="1:6" ht="75" customHeight="1" thickBot="1">
      <c r="A40" s="17">
        <v>61</v>
      </c>
      <c r="B40" s="6">
        <v>62</v>
      </c>
      <c r="C40" s="6">
        <v>63</v>
      </c>
      <c r="D40" s="6">
        <v>64</v>
      </c>
      <c r="E40" s="6">
        <v>65</v>
      </c>
      <c r="F40" s="18">
        <v>66</v>
      </c>
    </row>
    <row r="41" spans="1:6" ht="13.5" thickBot="1">
      <c r="A41" s="13"/>
      <c r="B41" s="7"/>
      <c r="C41" s="7"/>
      <c r="D41" s="7"/>
      <c r="E41" s="7"/>
      <c r="F41" s="14"/>
    </row>
    <row r="42" spans="1:6" ht="13.5" thickBot="1">
      <c r="A42" s="15" t="str">
        <f>IF(A41="","Chi è?",IF(A41="gordon banks","Si, giusto","Oh nooo"))</f>
        <v>Chi è?</v>
      </c>
      <c r="B42" s="8" t="str">
        <f>IF(B41="","Se indovini questa 6 un mito",IF(B41="gianfranco zigoni","Si, almanacco vivente","NO, ma questa è per esperti"))</f>
        <v>Se indovini questa 6 un mito</v>
      </c>
      <c r="C42" s="8" t="str">
        <f>IF(C41="","Semplice",IF(C41="ronald koeman","SI, ma non ti gasare troppo","Sei daltonico?"))</f>
        <v>Semplice</v>
      </c>
      <c r="D42" s="8" t="str">
        <f>IF(D41="","Boni..",IF(D41="roberto boninsegna","Si, ma che aiutone!E38","Oh nooo"))</f>
        <v>Boni..</v>
      </c>
      <c r="E42" s="8" t="str">
        <f>IF(E41="","Dai che ce la fai",IF(E41="pablo aimar","Si, bravooo","Posa il fiasco..."))</f>
        <v>Dai che ce la fai</v>
      </c>
      <c r="F42" s="16" t="str">
        <f>IF(F41="","Tu almeno non sbagliare :P",IF(F41="edwin van der sar","Si, un goooolasso","lo so che sono grutti ricordi, ma sforzati"))</f>
        <v>Tu almeno non sbagliare :P</v>
      </c>
    </row>
    <row r="43" spans="1:6" ht="75" customHeight="1" thickBot="1">
      <c r="A43" s="17">
        <v>67</v>
      </c>
      <c r="B43" s="6">
        <v>68</v>
      </c>
      <c r="C43" s="6">
        <v>69</v>
      </c>
      <c r="D43" s="6">
        <v>70</v>
      </c>
      <c r="E43" s="6">
        <v>71</v>
      </c>
      <c r="F43" s="18">
        <v>72</v>
      </c>
    </row>
    <row r="44" spans="1:6" ht="13.5" thickBot="1">
      <c r="A44" s="13"/>
      <c r="B44" s="7"/>
      <c r="C44" s="7"/>
      <c r="D44" s="7"/>
      <c r="E44" s="7"/>
      <c r="F44" s="14"/>
    </row>
    <row r="45" spans="1:6" ht="13.5" thickBot="1">
      <c r="A45" s="15" t="str">
        <f>IF(A44="","Se non sai questa...",IF(A44="garrincha","SI, e chi pensavi che fosse?","Esperto del cavolo..."))</f>
        <v>Se non sai questa...</v>
      </c>
      <c r="B45" s="8" t="str">
        <f>IF(B44="","Quindi?",IF(B44="stephane guivarc'h","Si, bravino","NO molto più difficile"))</f>
        <v>Quindi?</v>
      </c>
      <c r="C45" s="8" t="str">
        <f>IF(C44="","Sembrerebbe...",IF(C44="franco colomba","Si, è proprio lui","Studia di più"))</f>
        <v>Sembrerebbe...</v>
      </c>
      <c r="D45" s="8" t="str">
        <f>IF(D44="","Le Roi",IF(D44="michel platini","SI, e chi altri se non lui!","Cambia sport"))</f>
        <v>Le Roi</v>
      </c>
      <c r="E45" s="8" t="str">
        <f>IF(E44="","Sentiamo",IF(E44="franco causio","SI, muy bien","Riprova dai"))</f>
        <v>Sentiamo</v>
      </c>
      <c r="F45" s="16" t="str">
        <f>IF(F44="","Bella questa",IF(F44="owen hargreaves","SI, molto bravo","no, questa è tostina"))</f>
        <v>Bella questa</v>
      </c>
    </row>
    <row r="46" spans="1:6" ht="75" customHeight="1" thickBot="1">
      <c r="A46" s="17">
        <v>73</v>
      </c>
      <c r="B46" s="6">
        <v>74</v>
      </c>
      <c r="C46" s="6">
        <v>75</v>
      </c>
      <c r="D46" s="6">
        <v>76</v>
      </c>
      <c r="E46" s="6">
        <v>77</v>
      </c>
      <c r="F46" s="18">
        <v>78</v>
      </c>
    </row>
    <row r="47" spans="1:6" ht="13.5" thickBot="1">
      <c r="A47" s="13"/>
      <c r="B47" s="7"/>
      <c r="C47" s="7"/>
      <c r="D47" s="7"/>
      <c r="E47" s="7"/>
      <c r="F47" s="19"/>
    </row>
    <row r="48" spans="1:6" ht="13.5" thickBot="1">
      <c r="A48" s="15" t="str">
        <f>IF(A47="","Coraggio, dimmi tutto",IF(A47="Gerald Asamoah","SI, è proprio lui","sciò!"))</f>
        <v>Coraggio, dimmi tutto</v>
      </c>
      <c r="B48" s="8" t="str">
        <f>IF(B47="","Mah, non so se la sai",IF(B47="giovanni stroppa","SI, Comlimenti","prova la bomba… non và"))</f>
        <v>Mah, non so se la sai</v>
      </c>
      <c r="C48" s="8" t="str">
        <f>IF(C47="","Spara",IF(C47="giovane elber","SI, grandeeee","5 secondi per noi"))</f>
        <v>Spara</v>
      </c>
      <c r="D48" s="8" t="str">
        <f>IF(D47="","Non è difficilissima",IF(D47="gerd muller","SI, bravo","Ritenta"))</f>
        <v>Non è difficilissima</v>
      </c>
      <c r="E48" s="8" t="str">
        <f>IF(E47="","Semplice",IF(E47="SERGEJ GURENKO","SI, non potevi proprio sbagliare","attento alle consonanti"))</f>
        <v>Semplice</v>
      </c>
      <c r="F48" s="16" t="str">
        <f>IF(F47="","Sembra, ed infatti è! Era anche forte!",IF(F47="vicente del bosque","SI, è lui!!!","Ritenta, sarai più fortunato"))</f>
        <v>Sembra, ed infatti è! Era anche forte!</v>
      </c>
    </row>
    <row r="49" spans="1:6" ht="75" customHeight="1" thickBot="1">
      <c r="A49" s="17">
        <v>79</v>
      </c>
      <c r="B49" s="6">
        <v>80</v>
      </c>
      <c r="C49" s="6">
        <v>81</v>
      </c>
      <c r="D49" s="6">
        <v>82</v>
      </c>
      <c r="E49" s="6">
        <v>83</v>
      </c>
      <c r="F49" s="18">
        <v>84</v>
      </c>
    </row>
    <row r="50" spans="1:6" ht="13.5" thickBot="1">
      <c r="A50" s="13"/>
      <c r="B50" s="7"/>
      <c r="C50" s="9"/>
      <c r="D50" s="7"/>
      <c r="E50" s="7"/>
      <c r="F50" s="19"/>
    </row>
    <row r="51" spans="1:6" ht="13.5" thickBot="1">
      <c r="A51" s="15" t="str">
        <f>IF(A50="","E questa di chi è?",IF(A50="hristo stoichkov","SI, molto bravo","Errato"))</f>
        <v>E questa di chi è?</v>
      </c>
      <c r="B51" s="8" t="str">
        <f>IF(B50="","Vediamo se sei pollo...",IF(B50="ronaldinho","SI, la conosce anche un bambino","Ma vai a giocare a stappino!"))</f>
        <v>Vediamo se sei pollo...</v>
      </c>
      <c r="C51" s="8" t="str">
        <f>IF(C50="","Questa non la sai!",IF(C50="sol campbell","SI, bene","Ma la guardi la tv?"))</f>
        <v>Questa non la sai!</v>
      </c>
      <c r="D51" s="8" t="str">
        <f>IF(D50="","Se sbagli...",IF(D50="simone barone","SI, troppo facile","Vergognati!!!!!!!!!!!!"))</f>
        <v>Se sbagli...</v>
      </c>
      <c r="E51" s="8" t="str">
        <f>IF(E50="","Allora?",IF(E50="traianos dellas","SI, complimenti","va bene, va bene, ma non ne pigli 1!!!"))</f>
        <v>Allora?</v>
      </c>
      <c r="F51" s="16" t="str">
        <f>IF(F50="","Bella questa",IF(F50="ruud krol","SI, ottimo","Ma no dai, suvvia."))</f>
        <v>Bella questa</v>
      </c>
    </row>
    <row r="52" spans="1:6" ht="75" customHeight="1" thickBot="1">
      <c r="A52" s="17">
        <v>85</v>
      </c>
      <c r="B52" s="6">
        <v>86</v>
      </c>
      <c r="C52" s="6">
        <v>87</v>
      </c>
      <c r="D52" s="6">
        <v>88</v>
      </c>
      <c r="E52" s="6">
        <v>89</v>
      </c>
      <c r="F52" s="18">
        <v>90</v>
      </c>
    </row>
    <row r="53" spans="1:6" ht="13.5" thickBot="1">
      <c r="A53" s="13"/>
      <c r="B53" s="7"/>
      <c r="C53" s="7"/>
      <c r="D53" s="7"/>
      <c r="E53" s="7"/>
      <c r="F53" s="14"/>
    </row>
    <row r="54" spans="1:6" ht="13.5" thickBot="1">
      <c r="A54" s="15" t="str">
        <f>IF(A53="","Super facile",IF(A53="rudi voeller","SI, ovvio","Cambia spacciatore"))</f>
        <v>Super facile</v>
      </c>
      <c r="B54" s="8" t="str">
        <f>IF(B53="","Dai su",IF(B53="renato villa","SI, congratulazioni","Sembrava fosse Rapaic..."))</f>
        <v>Dai su</v>
      </c>
      <c r="C54" s="8" t="str">
        <f>IF(C53="","Non dirmi che non sai chi è!",IF(C53="Renato buso","Si, giustissimo","Sembrava ma non è lui"))</f>
        <v>Non dirmi che non sai chi è!</v>
      </c>
      <c r="D54" s="8" t="str">
        <f>IF(D53="","Bella tosta",IF(D53="fernando cavenaghi","SI, sei un campione","Smettila di fare lo sborone e studiale"))</f>
        <v>Bella tosta</v>
      </c>
      <c r="E54" s="8" t="str">
        <f>IF(E53="","Prova",IF(E53="salvatore bagni","SI, bravo bravo","Sbagli!!!!!"))</f>
        <v>Prova</v>
      </c>
      <c r="F54" s="16" t="str">
        <f>IF(F53="","Ce la puoi fare",IF(F53="zdenek grygera","SI, giusto","No, sbagliato"))</f>
        <v>Ce la puoi fare</v>
      </c>
    </row>
    <row r="55" spans="1:6" ht="75" customHeight="1" thickBot="1">
      <c r="A55" s="17">
        <v>91</v>
      </c>
      <c r="B55" s="6">
        <v>92</v>
      </c>
      <c r="C55" s="6">
        <v>93</v>
      </c>
      <c r="D55" s="6">
        <v>94</v>
      </c>
      <c r="E55" s="6">
        <v>95</v>
      </c>
      <c r="F55" s="18">
        <v>96</v>
      </c>
    </row>
    <row r="56" spans="1:6" ht="13.5" thickBot="1">
      <c r="A56" s="13"/>
      <c r="B56" s="7"/>
      <c r="C56" s="7"/>
      <c r="D56" s="7"/>
      <c r="E56" s="7"/>
      <c r="F56" s="14"/>
    </row>
    <row r="57" spans="1:6" ht="13.5" thickBot="1">
      <c r="A57" s="24" t="str">
        <f>IF(A56="","non so se la sai",IF(A56="peter shilton","SI, sei competente","You wrote wrong..."))</f>
        <v>non so se la sai</v>
      </c>
      <c r="B57" s="8" t="str">
        <f>IF(B56="","Da esperti",IF(B56="rino marchesi","SI, bravo, 6 un fenomeno","Riprova, non è impossibile"))</f>
        <v>Da esperti</v>
      </c>
      <c r="C57" s="8" t="str">
        <f>IF(C56="","Dai su!",IF(C56="Mauricio Pochettino","SI, esatto","La risposta è sbagliata"))</f>
        <v>Dai su!</v>
      </c>
      <c r="D57" s="8" t="str">
        <f>IF(D56="","E' dura",IF(D56="matteo villa","SI, 6 fantastico","Sbagliato"))</f>
        <v>E' dura</v>
      </c>
      <c r="E57" s="8" t="str">
        <f>IF(E56="","Allora?",IF(E56="markus babbel","SI, congratulazioni","Noooooo"))</f>
        <v>Allora?</v>
      </c>
      <c r="F57" s="30" t="str">
        <f>IF(F56="","Non è per nulla facile",IF(F56="sepp maier","SI, bravo bravo bravo","Sbagliato"))</f>
        <v>Non è per nulla facile</v>
      </c>
    </row>
    <row r="58" spans="1:6" ht="75" customHeight="1" thickBot="1" thickTop="1">
      <c r="A58" s="26"/>
      <c r="B58" s="21">
        <v>97</v>
      </c>
      <c r="C58" s="6">
        <v>98</v>
      </c>
      <c r="D58" s="6">
        <v>99</v>
      </c>
      <c r="E58" s="27">
        <v>100</v>
      </c>
      <c r="F58" s="31"/>
    </row>
    <row r="59" spans="1:6" ht="13.5" thickBot="1">
      <c r="A59" s="40"/>
      <c r="B59" s="22"/>
      <c r="C59" s="7"/>
      <c r="D59" s="7"/>
      <c r="E59" s="28"/>
      <c r="F59" s="32"/>
    </row>
    <row r="60" spans="1:6" ht="13.5" thickBot="1">
      <c r="A60" s="25"/>
      <c r="B60" s="23" t="str">
        <f>IF(B59="","Non ce la fai più?",IF(B59="emilio butragueno","SI, fenomenale","Risposta errata"))</f>
        <v>Non ce la fai più?</v>
      </c>
      <c r="C60" s="20" t="str">
        <f>IF(C59="","Ti vuoi ritirare?",IF(C59="mauro silva","SI, 6 fortissimo","Ma và, và!!! "))</f>
        <v>Ti vuoi ritirare?</v>
      </c>
      <c r="D60" s="20" t="str">
        <f>IF(D59="","dai -2!!!",IF(D59="ruben sosa","SI, chiaro","Smettila di giocare, 6 scandaloso"))</f>
        <v>dai -2!!!</v>
      </c>
      <c r="E60" s="29" t="str">
        <f>IF(E59="","Ti sei divertito?!",IF(E59="stefano tacconi","SI,lui non poteva mancare!","No, almeno l'ultima indovinala!"))</f>
        <v>Ti sei divertito?!</v>
      </c>
      <c r="F60" s="32"/>
    </row>
    <row r="61" ht="13.5" thickTop="1"/>
    <row r="64" ht="12.75">
      <c r="B64" s="41"/>
    </row>
  </sheetData>
  <sheetProtection password="FC4C" sheet="1" objects="1" scenarios="1"/>
  <mergeCells count="5">
    <mergeCell ref="A5:D8"/>
    <mergeCell ref="E5:F6"/>
    <mergeCell ref="E8:F8"/>
    <mergeCell ref="A4:C4"/>
    <mergeCell ref="D1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Marco - Antonio</Manager>
  <Company>Capo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Indovina chi è</dc:title>
  <dc:subject>Quiz</dc:subject>
  <dc:creator>Marco</dc:creator>
  <cp:keywords/>
  <dc:description/>
  <cp:lastModifiedBy>sgrtv</cp:lastModifiedBy>
  <dcterms:created xsi:type="dcterms:W3CDTF">2004-03-23T09:02:58Z</dcterms:created>
  <dcterms:modified xsi:type="dcterms:W3CDTF">2004-06-10T11:02:41Z</dcterms:modified>
  <cp:category>Quiz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1187397762</vt:i4>
  </property>
  <property fmtid="{D5CDD505-2E9C-101B-9397-08002B2CF9AE}" pid="3" name="_EmailSubject">
    <vt:lpwstr>QUIZ CALCISTICO DIFFICILISSIMO</vt:lpwstr>
  </property>
  <property fmtid="{D5CDD505-2E9C-101B-9397-08002B2CF9AE}" pid="4" name="_AuthorEmailDisplayName">
    <vt:lpwstr>Goretti, Carlo</vt:lpwstr>
  </property>
  <property fmtid="{D5CDD505-2E9C-101B-9397-08002B2CF9AE}" pid="5" name="_PreviousAdHocReviewCycleID">
    <vt:i4>-827336874</vt:i4>
  </property>
</Properties>
</file>